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35" windowWidth="14220" windowHeight="8835" tabRatio="601" activeTab="7"/>
  </bookViews>
  <sheets>
    <sheet name="МП" sheetId="1" r:id="rId1"/>
    <sheet name="ЛПЮ" sheetId="2" r:id="rId2"/>
    <sheet name="КПЮ" sheetId="3" r:id="rId3"/>
    <sheet name="ППЮ" sheetId="4" r:id="rId4"/>
    <sheet name="ППД-дети" sheetId="5" r:id="rId5"/>
    <sheet name="ППД-любители" sheetId="6" r:id="rId6"/>
    <sheet name="№1.5" sheetId="7" r:id="rId7"/>
    <sheet name="4-хлет" sheetId="8" r:id="rId8"/>
  </sheets>
  <definedNames>
    <definedName name="_xlnm.Print_Area" localSheetId="5">'ППД-любители'!$A$1:$U$27</definedName>
  </definedNames>
  <calcPr fullCalcOnLoad="1" refMode="R1C1"/>
</workbook>
</file>

<file path=xl/sharedStrings.xml><?xml version="1.0" encoding="utf-8"?>
<sst xmlns="http://schemas.openxmlformats.org/spreadsheetml/2006/main" count="548" uniqueCount="189">
  <si>
    <t>%</t>
  </si>
  <si>
    <t>Место</t>
  </si>
  <si>
    <t>КСК "Визави", Московская обл.</t>
  </si>
  <si>
    <t>Главный судья</t>
  </si>
  <si>
    <t>Главный секретарь</t>
  </si>
  <si>
    <t>КМС</t>
  </si>
  <si>
    <t>Зачёт для любителей</t>
  </si>
  <si>
    <t>Команда, регион</t>
  </si>
  <si>
    <t>C</t>
  </si>
  <si>
    <t>Кол.ош.</t>
  </si>
  <si>
    <t>Всего баллов</t>
  </si>
  <si>
    <t>Всего %</t>
  </si>
  <si>
    <t>Зачёт для детей</t>
  </si>
  <si>
    <t>Владелец</t>
  </si>
  <si>
    <t>Борисова О.</t>
  </si>
  <si>
    <t>Савина Е.</t>
  </si>
  <si>
    <t>Варкова А.</t>
  </si>
  <si>
    <t>С004998</t>
  </si>
  <si>
    <t>Щамель И.</t>
  </si>
  <si>
    <t>Н</t>
  </si>
  <si>
    <t>В</t>
  </si>
  <si>
    <t>Рысь</t>
  </si>
  <si>
    <t>Шаг</t>
  </si>
  <si>
    <t>Галоп</t>
  </si>
  <si>
    <t>Подчинение</t>
  </si>
  <si>
    <t>Общее впечатление</t>
  </si>
  <si>
    <t>Е</t>
  </si>
  <si>
    <t>012955</t>
  </si>
  <si>
    <t>002224</t>
  </si>
  <si>
    <t>С</t>
  </si>
  <si>
    <t>Смурова Ю.</t>
  </si>
  <si>
    <t>Рег.№ лошади</t>
  </si>
  <si>
    <t>Грицуник А.</t>
  </si>
  <si>
    <t>012788</t>
  </si>
  <si>
    <t>КСК "Визави", МО</t>
  </si>
  <si>
    <t>б/р</t>
  </si>
  <si>
    <t>плем.</t>
  </si>
  <si>
    <t>Доренкова И.</t>
  </si>
  <si>
    <t>Ч/В, МО</t>
  </si>
  <si>
    <t>КОМАНДНЫЙ ПРИЗ. ЮНОШИ</t>
  </si>
  <si>
    <t>ПРЕДВАРИТЕЛЬНЫЙ ПРИЗ. ЮНОШИ</t>
  </si>
  <si>
    <t>Средний %</t>
  </si>
  <si>
    <t>Вып. Норм.</t>
  </si>
  <si>
    <t>Баллы</t>
  </si>
  <si>
    <r>
      <t>БЛЭК ДАЙМОНД-99</t>
    </r>
    <r>
      <rPr>
        <sz val="10"/>
        <rFont val="Times New Roman"/>
        <family val="1"/>
      </rPr>
      <t>, жер., вор., англо-тори, Апатит, С-Пб.</t>
    </r>
  </si>
  <si>
    <r>
      <t>ЭСКАДРОН-98</t>
    </r>
    <r>
      <rPr>
        <sz val="10"/>
        <rFont val="Times New Roman"/>
        <family val="1"/>
      </rPr>
      <t>, мер., гнед., ч.к., Атаман, Краснодарский край</t>
    </r>
  </si>
  <si>
    <r>
      <t>МАРТИН-03</t>
    </r>
    <r>
      <rPr>
        <sz val="10"/>
        <rFont val="Times New Roman"/>
        <family val="1"/>
      </rPr>
      <t>, мер., сол., полукр., Гордон, к/з им.Доватора</t>
    </r>
  </si>
  <si>
    <r>
      <rPr>
        <b/>
        <sz val="10"/>
        <rFont val="Times New Roman"/>
        <family val="1"/>
      </rPr>
      <t>ПОТЁМКИНА</t>
    </r>
    <r>
      <rPr>
        <sz val="10"/>
        <rFont val="Times New Roman"/>
        <family val="1"/>
      </rPr>
      <t xml:space="preserve"> Екатерина</t>
    </r>
  </si>
  <si>
    <r>
      <rPr>
        <b/>
        <sz val="10"/>
        <rFont val="Times New Roman"/>
        <family val="1"/>
      </rPr>
      <t>НИКОЛАЕВА</t>
    </r>
    <r>
      <rPr>
        <sz val="10"/>
        <rFont val="Times New Roman"/>
        <family val="1"/>
      </rPr>
      <t xml:space="preserve"> Елена</t>
    </r>
  </si>
  <si>
    <r>
      <t>МОРМОН-96</t>
    </r>
    <r>
      <rPr>
        <sz val="10"/>
        <rFont val="Times New Roman"/>
        <family val="1"/>
      </rPr>
      <t>, жер., т.бул., ахалт., Мамук, ООО "Ахалтекинец", МО</t>
    </r>
  </si>
  <si>
    <r>
      <t>РОСИНКА-09</t>
    </r>
    <r>
      <rPr>
        <sz val="10"/>
        <rFont val="Times New Roman"/>
        <family val="1"/>
      </rPr>
      <t>, коб., гнед., рус.рыс., Хайден ганновер, Чесменский к/з</t>
    </r>
  </si>
  <si>
    <r>
      <t xml:space="preserve">Фамилия, 
</t>
    </r>
    <r>
      <rPr>
        <sz val="11"/>
        <rFont val="Times New Roman"/>
        <family val="1"/>
      </rPr>
      <t>имя всадника</t>
    </r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</si>
  <si>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</si>
  <si>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r>
      <rPr>
        <b/>
        <sz val="11"/>
        <rFont val="Times New Roman"/>
        <family val="1"/>
      </rPr>
      <t>Цветаева С.Н.</t>
    </r>
    <r>
      <rPr>
        <sz val="11"/>
        <rFont val="Times New Roman"/>
        <family val="1"/>
      </rPr>
      <t xml:space="preserve"> (ВК, Московская обл.)</t>
    </r>
  </si>
  <si>
    <r>
      <rPr>
        <b/>
        <sz val="11"/>
        <rFont val="Times New Roman"/>
        <family val="1"/>
      </rPr>
      <t>Борисов А.В.</t>
    </r>
    <r>
      <rPr>
        <sz val="11"/>
        <rFont val="Times New Roman"/>
        <family val="1"/>
      </rPr>
      <t xml:space="preserve"> (3К, Москва)</t>
    </r>
  </si>
  <si>
    <r>
      <t xml:space="preserve">Кличка лошади, г.р.,    </t>
    </r>
    <r>
      <rPr>
        <sz val="11"/>
        <rFont val="Times New Roman"/>
        <family val="1"/>
      </rPr>
      <t>пол, масть, порода, отец, место рождения</t>
    </r>
  </si>
  <si>
    <r>
      <t xml:space="preserve">Цветаева С.Н. </t>
    </r>
    <r>
      <rPr>
        <sz val="11"/>
        <rFont val="Times New Roman"/>
        <family val="1"/>
      </rPr>
      <t>(ВК, Московская обл.)</t>
    </r>
  </si>
  <si>
    <r>
      <t xml:space="preserve">Борисов А.В. </t>
    </r>
    <r>
      <rPr>
        <sz val="11"/>
        <rFont val="Times New Roman"/>
        <family val="1"/>
      </rPr>
      <t>(3К, Москва)</t>
    </r>
  </si>
  <si>
    <r>
      <rPr>
        <b/>
        <sz val="10"/>
        <rFont val="Times New Roman"/>
        <family val="1"/>
      </rPr>
      <t>СМУРОВА</t>
    </r>
    <r>
      <rPr>
        <sz val="10"/>
        <rFont val="Times New Roman"/>
        <family val="1"/>
      </rPr>
      <t xml:space="preserve"> Юлия</t>
    </r>
  </si>
  <si>
    <t>МАНЕЖНАЯ ЕЗДА №1.5</t>
  </si>
  <si>
    <t>ЕЗДА ДЛЯ 4-ЛЕТНИХ ЛОШАДЕЙ</t>
  </si>
  <si>
    <t>КФХ Мельникова, МО</t>
  </si>
  <si>
    <t>ПРЕДВАРИТЕЛЬНЫЙ ПРИЗ. ДЕТИ</t>
  </si>
  <si>
    <t>Карпова И.</t>
  </si>
  <si>
    <t>Рубцова С.</t>
  </si>
  <si>
    <r>
      <t>КАЛИПСО-10</t>
    </r>
    <r>
      <rPr>
        <sz val="10"/>
        <rFont val="Times New Roman"/>
        <family val="1"/>
      </rPr>
      <t>, коб., рыж., помесь, Инкантезимо Z, МО</t>
    </r>
  </si>
  <si>
    <t>ТЕХНИЧЕСКИЕ РЕЗУЛЬТАТЫ</t>
  </si>
  <si>
    <r>
      <t>ЛЕДИ ДЖЕНИФЕР-10</t>
    </r>
    <r>
      <rPr>
        <sz val="10"/>
        <rFont val="Times New Roman"/>
        <family val="1"/>
      </rPr>
      <t>, коб., т-гнед., ган., Аристей, ДЮСОК "Чемпион"</t>
    </r>
  </si>
  <si>
    <r>
      <rPr>
        <b/>
        <sz val="10"/>
        <rFont val="Times New Roman"/>
        <family val="1"/>
      </rPr>
      <t>САВИНА</t>
    </r>
    <r>
      <rPr>
        <sz val="10"/>
        <rFont val="Times New Roman"/>
        <family val="1"/>
      </rPr>
      <t xml:space="preserve"> Ольга, 1998</t>
    </r>
  </si>
  <si>
    <t>ВЫЕЗДКА</t>
  </si>
  <si>
    <t>М</t>
  </si>
  <si>
    <t>КФХ "ФОТИНА", МО</t>
  </si>
  <si>
    <r>
      <rPr>
        <b/>
        <sz val="10"/>
        <rFont val="Times New Roman"/>
        <family val="1"/>
      </rPr>
      <t xml:space="preserve">ЕРМОЛАЕВА </t>
    </r>
    <r>
      <rPr>
        <sz val="10"/>
        <rFont val="Times New Roman"/>
        <family val="1"/>
      </rPr>
      <t>Регина</t>
    </r>
  </si>
  <si>
    <t>Моисеева О.</t>
  </si>
  <si>
    <r>
      <rPr>
        <b/>
        <sz val="10"/>
        <rFont val="Times New Roman"/>
        <family val="1"/>
      </rPr>
      <t xml:space="preserve">АНИСИМОВА </t>
    </r>
    <r>
      <rPr>
        <sz val="10"/>
        <rFont val="Times New Roman"/>
        <family val="1"/>
      </rPr>
      <t>Виктория</t>
    </r>
  </si>
  <si>
    <t>Звание, разряд</t>
  </si>
  <si>
    <r>
      <t>САМЕДОВ</t>
    </r>
    <r>
      <rPr>
        <sz val="10"/>
        <rFont val="Times New Roman"/>
        <family val="1"/>
      </rPr>
      <t xml:space="preserve"> Орудж</t>
    </r>
  </si>
  <si>
    <t>Горшкова Л.</t>
  </si>
  <si>
    <r>
      <t>ОТРУБЯННИКОВ</t>
    </r>
    <r>
      <rPr>
        <sz val="10"/>
        <rFont val="Times New Roman"/>
        <family val="1"/>
      </rPr>
      <t xml:space="preserve"> Михаил, 2003</t>
    </r>
  </si>
  <si>
    <r>
      <t xml:space="preserve">ЛУНЕВА </t>
    </r>
    <r>
      <rPr>
        <sz val="10"/>
        <rFont val="Times New Roman"/>
        <family val="1"/>
      </rPr>
      <t>Оксана, 2003</t>
    </r>
  </si>
  <si>
    <t>ЗОДИАК-05</t>
  </si>
  <si>
    <r>
      <t>ЛОРД СПИРИТ-06</t>
    </r>
    <r>
      <rPr>
        <sz val="10"/>
        <rFont val="Times New Roman"/>
        <family val="1"/>
      </rPr>
      <t>, мер., бул., помесь, Сократ, Ростовская обл.</t>
    </r>
  </si>
  <si>
    <r>
      <t>ГОСУДАРЬ-97</t>
    </r>
    <r>
      <rPr>
        <sz val="10"/>
        <rFont val="Times New Roman"/>
        <family val="1"/>
      </rPr>
      <t>, жер., вор., РВП, Гордец, Россия</t>
    </r>
  </si>
  <si>
    <t>Цветаева С.</t>
  </si>
  <si>
    <r>
      <t>ЗАХАРИЯ-11</t>
    </r>
    <r>
      <rPr>
        <sz val="10"/>
        <rFont val="Times New Roman"/>
        <family val="1"/>
      </rPr>
      <t>, коб., т-гнед., трак., Харольд, ТД "Визави"</t>
    </r>
  </si>
  <si>
    <r>
      <t>ХАПРАНИКА-11</t>
    </r>
    <r>
      <rPr>
        <sz val="10"/>
        <rFont val="Times New Roman"/>
        <family val="1"/>
      </rPr>
      <t>, коб., гнед, Россия</t>
    </r>
  </si>
  <si>
    <r>
      <t>ГРИНГА-11</t>
    </r>
    <r>
      <rPr>
        <sz val="10"/>
        <rFont val="Times New Roman"/>
        <family val="1"/>
      </rPr>
      <t>, коб., гнед., трак., Харольд, ТД "Визави"</t>
    </r>
  </si>
  <si>
    <t>188/204</t>
  </si>
  <si>
    <t>Морозова Е.</t>
  </si>
  <si>
    <t>РДМОО "Флёна", Москва</t>
  </si>
  <si>
    <r>
      <t>ГУЛЯ-95</t>
    </r>
    <r>
      <rPr>
        <sz val="10"/>
        <color indexed="8"/>
        <rFont val="Times New Roman"/>
        <family val="1"/>
      </rPr>
      <t>, коб., вороно-пегая, рус.тяж., Россия</t>
    </r>
  </si>
  <si>
    <t>Борисов А.</t>
  </si>
  <si>
    <t>008282</t>
  </si>
  <si>
    <r>
      <t>ХВАСТУШКА-06</t>
    </r>
    <r>
      <rPr>
        <sz val="10"/>
        <rFont val="Times New Roman"/>
        <family val="1"/>
      </rPr>
      <t>, коб., гнед., трак., Взлёт, КСК "Взлёт"</t>
    </r>
  </si>
  <si>
    <t>000216</t>
  </si>
  <si>
    <r>
      <t>ХОХМАЧКА-99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коб.,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гнед.,  УВП, Холм, ДЮСОК Чемпион</t>
    </r>
  </si>
  <si>
    <t>Звание (разряд)</t>
  </si>
  <si>
    <t>МАЛЫЙ ПРИЗ</t>
  </si>
  <si>
    <r>
      <rPr>
        <b/>
        <sz val="10"/>
        <rFont val="Times New Roman"/>
        <family val="1"/>
      </rPr>
      <t>БОРОНТОВА</t>
    </r>
    <r>
      <rPr>
        <sz val="10"/>
        <rFont val="Times New Roman"/>
        <family val="1"/>
      </rPr>
      <t xml:space="preserve"> Татьяна</t>
    </r>
  </si>
  <si>
    <t>ЛИЧНЫЙ ПРИЗ. ЮНОШИ</t>
  </si>
  <si>
    <t>ОТКРЫТЫЙ ОСЕННИЙ КУБОК КСК "ВИЗАВИ"</t>
  </si>
  <si>
    <r>
      <rPr>
        <b/>
        <sz val="10"/>
        <rFont val="Times New Roman"/>
        <family val="1"/>
      </rPr>
      <t>САЛЬНИКОВА</t>
    </r>
    <r>
      <rPr>
        <sz val="10"/>
        <rFont val="Times New Roman"/>
        <family val="1"/>
      </rPr>
      <t xml:space="preserve"> Екатерина</t>
    </r>
  </si>
  <si>
    <t>005091</t>
  </si>
  <si>
    <r>
      <t>ВОДОЛЕЙ-98</t>
    </r>
    <r>
      <rPr>
        <sz val="10"/>
        <rFont val="Times New Roman"/>
        <family val="1"/>
      </rPr>
      <t>, мер., гнед., ЧВ, Энтерпрайз, Россия</t>
    </r>
  </si>
  <si>
    <t>002091</t>
  </si>
  <si>
    <t>Пулинская З.</t>
  </si>
  <si>
    <t>21 сентября 2014 г.</t>
  </si>
  <si>
    <r>
      <t xml:space="preserve">Судьи: </t>
    </r>
    <r>
      <rPr>
        <b/>
        <sz val="11"/>
        <rFont val="Times New Roman"/>
        <family val="1"/>
      </rPr>
      <t xml:space="preserve">С - Петушкова Л.Н. </t>
    </r>
    <r>
      <rPr>
        <sz val="11"/>
        <rFont val="Times New Roman"/>
        <family val="1"/>
      </rPr>
      <t>(1К, Московская обл.),</t>
    </r>
    <r>
      <rPr>
        <b/>
        <sz val="11"/>
        <rFont val="Times New Roman"/>
        <family val="1"/>
      </rPr>
      <t xml:space="preserve"> Цветаева С.Н.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Ашихмина Е.А. </t>
    </r>
    <r>
      <rPr>
        <sz val="11"/>
        <rFont val="Times New Roman"/>
        <family val="1"/>
      </rPr>
      <t>(1К, Московская обл. ).</t>
    </r>
  </si>
  <si>
    <r>
      <t xml:space="preserve">Судьи: </t>
    </r>
    <r>
      <rPr>
        <b/>
        <sz val="11"/>
        <rFont val="Times New Roman"/>
        <family val="1"/>
      </rPr>
      <t xml:space="preserve">М - Петушкова Л.Н. </t>
    </r>
    <r>
      <rPr>
        <sz val="11"/>
        <rFont val="Times New Roman"/>
        <family val="1"/>
      </rPr>
      <t xml:space="preserve">(1К, Московская обл. ), С - </t>
    </r>
    <r>
      <rPr>
        <b/>
        <sz val="11"/>
        <rFont val="Times New Roman"/>
        <family val="1"/>
      </rPr>
      <t xml:space="preserve">Ашихмина Е.А. </t>
    </r>
    <r>
      <rPr>
        <sz val="11"/>
        <rFont val="Times New Roman"/>
        <family val="1"/>
      </rPr>
      <t xml:space="preserve">(1К, Московская обл. ), </t>
    </r>
    <r>
      <rPr>
        <b/>
        <sz val="11"/>
        <rFont val="Times New Roman"/>
        <family val="1"/>
      </rPr>
      <t>Е - Цветаева С.Н.</t>
    </r>
    <r>
      <rPr>
        <sz val="11"/>
        <rFont val="Times New Roman"/>
        <family val="1"/>
      </rPr>
      <t xml:space="preserve"> (ВК, Московская обл.).</t>
    </r>
  </si>
  <si>
    <r>
      <rPr>
        <b/>
        <sz val="10"/>
        <rFont val="Times New Roman"/>
        <family val="1"/>
      </rPr>
      <t xml:space="preserve">ПЛАДЕС </t>
    </r>
    <r>
      <rPr>
        <sz val="10"/>
        <rFont val="Times New Roman"/>
        <family val="1"/>
      </rPr>
      <t>Анастасия, 1996</t>
    </r>
  </si>
  <si>
    <r>
      <rPr>
        <b/>
        <sz val="10"/>
        <rFont val="Times New Roman"/>
        <family val="1"/>
      </rPr>
      <t>ЧЕРНЫШЕВСКИЙ</t>
    </r>
    <r>
      <rPr>
        <sz val="10"/>
        <rFont val="Times New Roman"/>
        <family val="1"/>
      </rPr>
      <t xml:space="preserve"> Святослав, 1998</t>
    </r>
  </si>
  <si>
    <t>008579</t>
  </si>
  <si>
    <r>
      <t>ВАРЯГ-01</t>
    </r>
    <r>
      <rPr>
        <sz val="10"/>
        <color indexed="8"/>
        <rFont val="Times New Roman"/>
        <family val="1"/>
      </rPr>
      <t>, мер., гнед., трак., Век, Россия</t>
    </r>
  </si>
  <si>
    <r>
      <rPr>
        <b/>
        <sz val="10"/>
        <rFont val="Times New Roman"/>
        <family val="1"/>
      </rPr>
      <t>ЛОСЕВА</t>
    </r>
    <r>
      <rPr>
        <sz val="10"/>
        <rFont val="Times New Roman"/>
        <family val="1"/>
      </rPr>
      <t xml:space="preserve"> Мария, 2001</t>
    </r>
  </si>
  <si>
    <r>
      <t>ЕГОРЕНКОВА</t>
    </r>
    <r>
      <rPr>
        <sz val="10"/>
        <rFont val="Times New Roman"/>
        <family val="1"/>
      </rPr>
      <t xml:space="preserve"> Евгения</t>
    </r>
  </si>
  <si>
    <t>Гарбалы В.</t>
  </si>
  <si>
    <r>
      <t>ГЛЕБОВА</t>
    </r>
    <r>
      <rPr>
        <sz val="10"/>
        <rFont val="Times New Roman"/>
        <family val="1"/>
      </rPr>
      <t xml:space="preserve"> Дарья, 2003</t>
    </r>
  </si>
  <si>
    <r>
      <t>МАНОЛИ</t>
    </r>
    <r>
      <rPr>
        <sz val="10"/>
        <rFont val="Times New Roman"/>
        <family val="1"/>
      </rPr>
      <t xml:space="preserve"> Мария, 2002</t>
    </r>
  </si>
  <si>
    <r>
      <t>СЕНОТОВА</t>
    </r>
    <r>
      <rPr>
        <sz val="10"/>
        <rFont val="Times New Roman"/>
        <family val="1"/>
      </rPr>
      <t xml:space="preserve"> Анна, 2003</t>
    </r>
  </si>
  <si>
    <r>
      <t>ПЕТУХОВА</t>
    </r>
    <r>
      <rPr>
        <sz val="10"/>
        <rFont val="Times New Roman"/>
        <family val="1"/>
      </rPr>
      <t xml:space="preserve"> Юлия, 2003</t>
    </r>
  </si>
  <si>
    <r>
      <t>КАМАЛЕТДИНОВА</t>
    </r>
    <r>
      <rPr>
        <sz val="10"/>
        <rFont val="Times New Roman"/>
        <family val="1"/>
      </rPr>
      <t xml:space="preserve"> Эльмира</t>
    </r>
  </si>
  <si>
    <r>
      <t xml:space="preserve">ПИСКАРЁВА </t>
    </r>
    <r>
      <rPr>
        <sz val="10"/>
        <rFont val="Times New Roman"/>
        <family val="1"/>
      </rPr>
      <t>Наталья</t>
    </r>
  </si>
  <si>
    <t>00309 Белор.</t>
  </si>
  <si>
    <t>КСК "Измайлово", Москва</t>
  </si>
  <si>
    <r>
      <t>ПЛАТИНА-94</t>
    </r>
    <r>
      <rPr>
        <sz val="10"/>
        <rFont val="Times New Roman"/>
        <family val="1"/>
      </rPr>
      <t>, коб., т.рыж., кустан., Россия</t>
    </r>
  </si>
  <si>
    <r>
      <rPr>
        <b/>
        <sz val="10"/>
        <rFont val="Times New Roman"/>
        <family val="1"/>
      </rPr>
      <t xml:space="preserve">ДОРЕНКОВА </t>
    </r>
    <r>
      <rPr>
        <sz val="10"/>
        <rFont val="Times New Roman"/>
        <family val="1"/>
      </rPr>
      <t>Ирина</t>
    </r>
  </si>
  <si>
    <r>
      <t>КАРПУЛЕВИЧ</t>
    </r>
    <r>
      <rPr>
        <sz val="10"/>
        <rFont val="Times New Roman"/>
        <family val="1"/>
      </rPr>
      <t xml:space="preserve"> Анастасия</t>
    </r>
  </si>
  <si>
    <r>
      <t>ПИСКАРЁВА</t>
    </r>
    <r>
      <rPr>
        <sz val="10"/>
        <rFont val="Times New Roman"/>
        <family val="1"/>
      </rPr>
      <t xml:space="preserve"> Александра</t>
    </r>
  </si>
  <si>
    <r>
      <t xml:space="preserve">БАЛАШОВА </t>
    </r>
    <r>
      <rPr>
        <sz val="10"/>
        <rFont val="Times New Roman"/>
        <family val="1"/>
      </rPr>
      <t>Наталья</t>
    </r>
  </si>
  <si>
    <t>004128</t>
  </si>
  <si>
    <t>Кошелев В.</t>
  </si>
  <si>
    <t>КСК "Визави"</t>
  </si>
  <si>
    <r>
      <rPr>
        <b/>
        <sz val="10"/>
        <rFont val="Times New Roman"/>
        <family val="1"/>
      </rPr>
      <t>СКЯЕВА</t>
    </r>
    <r>
      <rPr>
        <sz val="10"/>
        <rFont val="Times New Roman"/>
        <family val="1"/>
      </rPr>
      <t xml:space="preserve"> Анна</t>
    </r>
  </si>
  <si>
    <r>
      <rPr>
        <b/>
        <sz val="10"/>
        <rFont val="Times New Roman"/>
        <family val="1"/>
      </rPr>
      <t>СИМАКОВА</t>
    </r>
    <r>
      <rPr>
        <sz val="10"/>
        <rFont val="Times New Roman"/>
        <family val="1"/>
      </rPr>
      <t xml:space="preserve"> Мария</t>
    </r>
  </si>
  <si>
    <r>
      <rPr>
        <b/>
        <sz val="10"/>
        <rFont val="Times New Roman"/>
        <family val="1"/>
      </rPr>
      <t>ЛЕВЧЕНКО</t>
    </r>
    <r>
      <rPr>
        <sz val="10"/>
        <rFont val="Times New Roman"/>
        <family val="1"/>
      </rPr>
      <t xml:space="preserve"> Елена</t>
    </r>
  </si>
  <si>
    <r>
      <rPr>
        <b/>
        <sz val="10"/>
        <rFont val="Times New Roman"/>
        <family val="1"/>
      </rPr>
      <t xml:space="preserve">КОТОВА </t>
    </r>
    <r>
      <rPr>
        <sz val="10"/>
        <rFont val="Times New Roman"/>
        <family val="1"/>
      </rPr>
      <t>Юлия</t>
    </r>
  </si>
  <si>
    <t>Зачет для юношей</t>
  </si>
  <si>
    <t>Зачет для любителей</t>
  </si>
  <si>
    <t>КК"Страна Кентаврия", МО</t>
  </si>
  <si>
    <t>ЧВ, МО</t>
  </si>
  <si>
    <r>
      <rPr>
        <b/>
        <sz val="10"/>
        <rFont val="Times New Roman"/>
        <family val="1"/>
      </rPr>
      <t xml:space="preserve">РАХМАТУЛАЕВА </t>
    </r>
    <r>
      <rPr>
        <sz val="10"/>
        <rFont val="Times New Roman"/>
        <family val="1"/>
      </rPr>
      <t>Раиса</t>
    </r>
  </si>
  <si>
    <t>КСК "Диплом", МО</t>
  </si>
  <si>
    <r>
      <rPr>
        <b/>
        <sz val="10"/>
        <rFont val="Times New Roman"/>
        <family val="1"/>
      </rPr>
      <t>ЕПИФАНЦЕВА</t>
    </r>
    <r>
      <rPr>
        <sz val="10"/>
        <rFont val="Times New Roman"/>
        <family val="1"/>
      </rPr>
      <t xml:space="preserve"> Екатерина, 2000</t>
    </r>
  </si>
  <si>
    <t>M</t>
  </si>
  <si>
    <t>1ю</t>
  </si>
  <si>
    <t>2ю</t>
  </si>
  <si>
    <t>3ю</t>
  </si>
  <si>
    <t>7,7</t>
  </si>
  <si>
    <t>6,6</t>
  </si>
  <si>
    <r>
      <t>ЛУПАШКУ</t>
    </r>
    <r>
      <rPr>
        <sz val="10"/>
        <rFont val="Times New Roman"/>
        <family val="1"/>
      </rPr>
      <t xml:space="preserve"> Кристина, 2005</t>
    </r>
  </si>
  <si>
    <t>Пискарёва Н.</t>
  </si>
  <si>
    <r>
      <t>ЗАЧЁТ-02</t>
    </r>
    <r>
      <rPr>
        <sz val="10"/>
        <rFont val="Times New Roman"/>
        <family val="1"/>
      </rPr>
      <t>, жер., гнед., трак., Этюд, Ставропольский край</t>
    </r>
  </si>
  <si>
    <t>Симакова М.</t>
  </si>
  <si>
    <r>
      <t>ШИЛЛИНГ-07</t>
    </r>
    <r>
      <rPr>
        <sz val="10"/>
        <rFont val="Times New Roman"/>
        <family val="1"/>
      </rPr>
      <t>, мер., вор., УВП, Горден, к/з Винничина</t>
    </r>
  </si>
  <si>
    <r>
      <t>ОХОТНИК-96</t>
    </r>
    <r>
      <rPr>
        <sz val="10"/>
        <rFont val="Times New Roman"/>
        <family val="1"/>
      </rPr>
      <t>, мер., т.гнед., трак., Резец, Земский к/з</t>
    </r>
  </si>
  <si>
    <t>009822</t>
  </si>
  <si>
    <t>Трощенкова Е.</t>
  </si>
  <si>
    <r>
      <t>ФОРТУНА-НАОМИ-08</t>
    </r>
    <r>
      <rPr>
        <sz val="10"/>
        <rFont val="Times New Roman"/>
        <family val="1"/>
      </rPr>
      <t>, коб., гнед., ган., Фёрст Грандиос, Германия</t>
    </r>
  </si>
  <si>
    <t>Негуляева И.</t>
  </si>
  <si>
    <t>004329</t>
  </si>
  <si>
    <r>
      <t>РЕВЕРАНС-02</t>
    </r>
    <r>
      <rPr>
        <sz val="10"/>
        <rFont val="Times New Roman"/>
        <family val="1"/>
      </rPr>
      <t>, мер., т.гнед., трак.-буд., Райбер, СПК"Заря", Ставр.край</t>
    </r>
  </si>
  <si>
    <r>
      <t xml:space="preserve">Фамилия, 
</t>
    </r>
    <r>
      <rPr>
        <sz val="10"/>
        <rFont val="Times New Roman"/>
        <family val="1"/>
      </rPr>
      <t>имя всадника</t>
    </r>
  </si>
  <si>
    <r>
      <t xml:space="preserve">Кличка лошади, г.р., </t>
    </r>
    <r>
      <rPr>
        <sz val="10"/>
        <rFont val="Times New Roman"/>
        <family val="1"/>
      </rPr>
      <t>пол, масть, порода, отец, место рождения</t>
    </r>
  </si>
  <si>
    <r>
      <t>ВЛАСКИНА</t>
    </r>
    <r>
      <rPr>
        <sz val="10"/>
        <rFont val="Times New Roman"/>
        <family val="1"/>
      </rPr>
      <t xml:space="preserve"> Анна, 2001</t>
    </r>
  </si>
  <si>
    <r>
      <t>ИВЕСТА-08</t>
    </r>
    <r>
      <rPr>
        <sz val="10"/>
        <rFont val="Times New Roman"/>
        <family val="1"/>
      </rPr>
      <t>, коб., гнед., Россия</t>
    </r>
  </si>
  <si>
    <r>
      <t xml:space="preserve">БАШКИРОВА </t>
    </r>
    <r>
      <rPr>
        <sz val="10"/>
        <rFont val="Times New Roman"/>
        <family val="1"/>
      </rPr>
      <t>Анна, 2001</t>
    </r>
  </si>
  <si>
    <r>
      <t>ГЛОКСИНИЯ-02</t>
    </r>
    <r>
      <rPr>
        <sz val="10"/>
        <rFont val="Times New Roman"/>
        <family val="1"/>
      </rPr>
      <t>, коб., рыж., араб., Наган, Краснодарский край</t>
    </r>
  </si>
  <si>
    <r>
      <t xml:space="preserve">ПОЛЯКОВА </t>
    </r>
    <r>
      <rPr>
        <sz val="10"/>
        <rFont val="Times New Roman"/>
        <family val="1"/>
      </rPr>
      <t>Анна, 2000</t>
    </r>
  </si>
  <si>
    <r>
      <t xml:space="preserve">ЛЕБЕДЕВА </t>
    </r>
    <r>
      <rPr>
        <sz val="10"/>
        <rFont val="Times New Roman"/>
        <family val="1"/>
      </rPr>
      <t>Ирина, 2002</t>
    </r>
  </si>
  <si>
    <r>
      <t>ЕГОРОВА</t>
    </r>
    <r>
      <rPr>
        <sz val="10"/>
        <rFont val="Times New Roman"/>
        <family val="1"/>
      </rPr>
      <t xml:space="preserve"> Алёна, 2002</t>
    </r>
  </si>
  <si>
    <r>
      <t>ХУРМЕТ-03</t>
    </r>
    <r>
      <rPr>
        <sz val="10"/>
        <rFont val="Times New Roman"/>
        <family val="1"/>
      </rPr>
      <t>, жер., сол., ахалт., Мешхед, к/з Дагестан</t>
    </r>
  </si>
  <si>
    <r>
      <t>ГРИНЕНКО</t>
    </r>
    <r>
      <rPr>
        <sz val="10"/>
        <rFont val="Times New Roman"/>
        <family val="1"/>
      </rPr>
      <t xml:space="preserve"> Дарья, 2002</t>
    </r>
  </si>
  <si>
    <r>
      <t>СЕРАЖ-04(145)</t>
    </r>
    <r>
      <rPr>
        <sz val="10"/>
        <color indexed="8"/>
        <rFont val="Times New Roman"/>
        <family val="1"/>
      </rPr>
      <t>, мер., бул., ахалт., Сере 2, к/ф "Текинский легион"</t>
    </r>
  </si>
  <si>
    <t>000168</t>
  </si>
  <si>
    <r>
      <t>ГАФНИЙ-95</t>
    </r>
    <r>
      <rPr>
        <sz val="10"/>
        <rFont val="Times New Roman"/>
        <family val="1"/>
      </rPr>
      <t>, жер., зол-рыж., буд., Грим, к/з им.Будёного</t>
    </r>
  </si>
  <si>
    <r>
      <t xml:space="preserve">ШОРНИКОВ </t>
    </r>
    <r>
      <rPr>
        <sz val="10"/>
        <rFont val="Times New Roman"/>
        <family val="1"/>
      </rPr>
      <t>Дмитрий, 2003</t>
    </r>
  </si>
  <si>
    <t>000022</t>
  </si>
  <si>
    <r>
      <t>ГРИНГО-98</t>
    </r>
    <r>
      <rPr>
        <sz val="10"/>
        <rFont val="Times New Roman"/>
        <family val="1"/>
      </rPr>
      <t>, мер., гнед., трак., Габион, к/з Кавказ</t>
    </r>
  </si>
  <si>
    <t>012150</t>
  </si>
  <si>
    <t>Седых Е.</t>
  </si>
  <si>
    <r>
      <t>РОМАШКА-02(130)</t>
    </r>
    <r>
      <rPr>
        <sz val="10"/>
        <rFont val="Times New Roman"/>
        <family val="1"/>
      </rPr>
      <t>, коб., сер., помесь, Москва</t>
    </r>
  </si>
  <si>
    <r>
      <t xml:space="preserve">Судьи: </t>
    </r>
    <r>
      <rPr>
        <b/>
        <sz val="11"/>
        <rFont val="Times New Roman"/>
        <family val="1"/>
      </rPr>
      <t xml:space="preserve">В - Петушкова Л.Н. </t>
    </r>
    <r>
      <rPr>
        <sz val="11"/>
        <rFont val="Times New Roman"/>
        <family val="1"/>
      </rPr>
      <t xml:space="preserve">(1К, Московская обл. ), </t>
    </r>
    <r>
      <rPr>
        <b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- </t>
    </r>
    <r>
      <rPr>
        <b/>
        <sz val="11"/>
        <rFont val="Times New Roman"/>
        <family val="1"/>
      </rPr>
      <t xml:space="preserve">Цветаева С.Н.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Н - Ашихмина Е.А. </t>
    </r>
    <r>
      <rPr>
        <sz val="11"/>
        <rFont val="Times New Roman"/>
        <family val="1"/>
      </rPr>
      <t>(1К, Московская обл. ).</t>
    </r>
  </si>
  <si>
    <r>
      <t xml:space="preserve">Судьи: </t>
    </r>
    <r>
      <rPr>
        <b/>
        <sz val="11"/>
        <rFont val="Times New Roman"/>
        <family val="1"/>
      </rPr>
      <t xml:space="preserve">E - Цветаева С.Н.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- </t>
    </r>
    <r>
      <rPr>
        <b/>
        <sz val="11"/>
        <rFont val="Times New Roman"/>
        <family val="1"/>
      </rPr>
      <t>Петушкова Л.Н.</t>
    </r>
    <r>
      <rPr>
        <sz val="11"/>
        <rFont val="Times New Roman"/>
        <family val="1"/>
      </rPr>
      <t xml:space="preserve"> (1К, Московская обл. ), </t>
    </r>
    <r>
      <rPr>
        <b/>
        <sz val="11"/>
        <rFont val="Times New Roman"/>
        <family val="1"/>
      </rPr>
      <t xml:space="preserve">M - Ашихмина Е.А. </t>
    </r>
    <r>
      <rPr>
        <sz val="11"/>
        <rFont val="Times New Roman"/>
        <family val="1"/>
      </rPr>
      <t>(1К, Московская обл. ).</t>
    </r>
  </si>
  <si>
    <r>
      <t>ЯНТАРЬ-98</t>
    </r>
    <r>
      <rPr>
        <sz val="10"/>
        <rFont val="Times New Roman"/>
        <family val="1"/>
      </rPr>
      <t>, жер., т.рыж., БП, Знахарь, Россия</t>
    </r>
  </si>
  <si>
    <r>
      <t>ЭБРО-07</t>
    </r>
    <r>
      <rPr>
        <sz val="10"/>
        <rFont val="Times New Roman"/>
        <family val="1"/>
      </rPr>
      <t>, жер., вор., Буг, Кировский к/з</t>
    </r>
  </si>
  <si>
    <r>
      <t>БОНОПАРТА-11</t>
    </r>
    <r>
      <rPr>
        <sz val="10"/>
        <rFont val="Times New Roman"/>
        <family val="1"/>
      </rPr>
      <t>, коб., гнед., трак., Парадиз, ТД "Визави"</t>
    </r>
  </si>
  <si>
    <t>II</t>
  </si>
  <si>
    <t>I</t>
  </si>
  <si>
    <t>III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</si>
</sst>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SFr.&quot;;\-#,##0\ &quot;SFr.&quot;"/>
    <numFmt numFmtId="189" formatCode="#,##0\ &quot;SFr.&quot;;[Red]\-#,##0\ &quot;SFr.&quot;"/>
    <numFmt numFmtId="190" formatCode="#,##0.00\ &quot;SFr.&quot;;\-#,##0.00\ &quot;SFr.&quot;"/>
    <numFmt numFmtId="191" formatCode="#,##0.00\ &quot;SFr.&quot;;[Red]\-#,##0.00\ &quot;SFr.&quot;"/>
    <numFmt numFmtId="192" formatCode="_-* #,##0\ &quot;SFr.&quot;_-;\-* #,##0\ &quot;SFr.&quot;_-;_-* &quot;-&quot;\ &quot;SFr.&quot;_-;_-@_-"/>
    <numFmt numFmtId="193" formatCode="_-* #,##0\ _S_F_r_._-;\-* #,##0\ _S_F_r_._-;_-* &quot;-&quot;\ _S_F_r_._-;_-@_-"/>
    <numFmt numFmtId="194" formatCode="_-* #,##0.00\ &quot;SFr.&quot;_-;\-* #,##0.00\ &quot;SFr.&quot;_-;_-* &quot;-&quot;??\ &quot;SFr.&quot;_-;_-@_-"/>
    <numFmt numFmtId="195" formatCode="_-* #,##0.00\ _S_F_r_._-;\-* #,##0.00\ _S_F_r_._-;_-* &quot;-&quot;??\ _S_F_r_._-;_-@_-"/>
    <numFmt numFmtId="196" formatCode="0.0%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%"/>
    <numFmt numFmtId="203" formatCode="0.000"/>
    <numFmt numFmtId="204" formatCode="#,##0.00_₽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b/>
      <sz val="10"/>
      <color indexed="8"/>
      <name val="Times New Roman"/>
      <family val="1"/>
    </font>
    <font>
      <sz val="16"/>
      <name val="Arial"/>
      <family val="2"/>
    </font>
    <font>
      <sz val="10"/>
      <name val="Arial Cyr"/>
      <family val="0"/>
    </font>
    <font>
      <sz val="14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197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97" fontId="1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97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54">
      <alignment/>
      <protection/>
    </xf>
    <xf numFmtId="0" fontId="0" fillId="0" borderId="0" xfId="54" applyAlignment="1">
      <alignment wrapText="1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8" fillId="0" borderId="0" xfId="54" applyFont="1" applyBorder="1" applyAlignment="1">
      <alignment horizontal="left"/>
      <protection/>
    </xf>
    <xf numFmtId="0" fontId="0" fillId="0" borderId="0" xfId="54" applyBorder="1">
      <alignment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1" fillId="0" borderId="11" xfId="54" applyNumberFormat="1" applyFont="1" applyBorder="1" applyAlignment="1">
      <alignment horizontal="center" vertical="center"/>
      <protection/>
    </xf>
    <xf numFmtId="202" fontId="11" fillId="0" borderId="11" xfId="54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/>
    </xf>
    <xf numFmtId="0" fontId="11" fillId="0" borderId="12" xfId="54" applyNumberFormat="1" applyFont="1" applyBorder="1" applyAlignment="1">
      <alignment horizontal="center" vertical="center"/>
      <protection/>
    </xf>
    <xf numFmtId="202" fontId="11" fillId="0" borderId="12" xfId="54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10" xfId="59" applyFont="1" applyFill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59" applyFont="1" applyFill="1" applyBorder="1" applyAlignment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58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20" fillId="0" borderId="10" xfId="54" applyNumberFormat="1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54" applyFont="1" applyBorder="1" applyAlignment="1">
      <alignment horizontal="left" vertical="center" wrapText="1"/>
      <protection/>
    </xf>
    <xf numFmtId="49" fontId="20" fillId="0" borderId="10" xfId="54" applyNumberFormat="1" applyFont="1" applyBorder="1" applyAlignment="1">
      <alignment horizontal="center" vertical="center"/>
      <protection/>
    </xf>
    <xf numFmtId="0" fontId="11" fillId="0" borderId="10" xfId="54" applyFont="1" applyBorder="1" applyAlignment="1">
      <alignment vertical="center" wrapText="1"/>
      <protection/>
    </xf>
    <xf numFmtId="0" fontId="12" fillId="0" borderId="10" xfId="54" applyFont="1" applyBorder="1" applyAlignment="1">
      <alignment vertical="center" wrapText="1"/>
      <protection/>
    </xf>
    <xf numFmtId="0" fontId="20" fillId="0" borderId="10" xfId="54" applyFont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56" applyFont="1" applyFill="1" applyBorder="1" applyAlignment="1">
      <alignment horizontal="center" vertical="center" wrapText="1"/>
      <protection/>
    </xf>
    <xf numFmtId="0" fontId="20" fillId="0" borderId="10" xfId="0" applyNumberFormat="1" applyFont="1" applyBorder="1" applyAlignment="1">
      <alignment horizontal="center" vertical="center"/>
    </xf>
    <xf numFmtId="0" fontId="11" fillId="0" borderId="0" xfId="54" applyFont="1">
      <alignment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left" wrapText="1"/>
      <protection/>
    </xf>
    <xf numFmtId="0" fontId="13" fillId="0" borderId="0" xfId="54" applyFont="1" applyBorder="1" applyAlignment="1">
      <alignment horizontal="left"/>
      <protection/>
    </xf>
    <xf numFmtId="0" fontId="13" fillId="0" borderId="0" xfId="54" applyFont="1" applyBorder="1" applyAlignment="1">
      <alignment horizontal="left" wrapText="1"/>
      <protection/>
    </xf>
    <xf numFmtId="0" fontId="11" fillId="0" borderId="0" xfId="54" applyFont="1" applyAlignment="1">
      <alignment wrapText="1"/>
      <protection/>
    </xf>
    <xf numFmtId="0" fontId="15" fillId="0" borderId="13" xfId="54" applyFont="1" applyBorder="1" applyAlignment="1">
      <alignment horizontal="center" vertical="center" textRotation="90"/>
      <protection/>
    </xf>
    <xf numFmtId="0" fontId="15" fillId="0" borderId="13" xfId="54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10" xfId="54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left" vertical="center" wrapText="1"/>
    </xf>
    <xf numFmtId="202" fontId="11" fillId="0" borderId="10" xfId="54" applyNumberFormat="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97" fontId="14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indent="8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97" fontId="16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97" fontId="18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197" fontId="16" fillId="0" borderId="0" xfId="0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left" vertical="center" wrapText="1"/>
    </xf>
    <xf numFmtId="49" fontId="20" fillId="0" borderId="10" xfId="57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16" fillId="0" borderId="0" xfId="54" applyFont="1" applyAlignment="1">
      <alignment vertical="center"/>
      <protection/>
    </xf>
    <xf numFmtId="0" fontId="16" fillId="0" borderId="0" xfId="54" applyFont="1" applyAlignment="1">
      <alignment vertical="center" wrapText="1"/>
      <protection/>
    </xf>
    <xf numFmtId="0" fontId="16" fillId="0" borderId="0" xfId="54" applyFont="1" applyBorder="1" applyAlignment="1">
      <alignment horizontal="left" vertical="center"/>
      <protection/>
    </xf>
    <xf numFmtId="0" fontId="15" fillId="0" borderId="0" xfId="54" applyFont="1" applyAlignment="1">
      <alignment horizontal="left" vertical="center"/>
      <protection/>
    </xf>
    <xf numFmtId="0" fontId="15" fillId="0" borderId="0" xfId="54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8" fillId="0" borderId="0" xfId="0" applyFont="1" applyAlignment="1">
      <alignment vertical="center"/>
    </xf>
    <xf numFmtId="0" fontId="15" fillId="0" borderId="0" xfId="54" applyNumberFormat="1" applyFont="1" applyAlignment="1">
      <alignment horizontal="left" vertical="center"/>
      <protection/>
    </xf>
    <xf numFmtId="0" fontId="15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202" fontId="11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1" fillId="0" borderId="14" xfId="54" applyNumberFormat="1" applyFont="1" applyBorder="1" applyAlignment="1">
      <alignment horizontal="center" vertical="center"/>
      <protection/>
    </xf>
    <xf numFmtId="0" fontId="11" fillId="0" borderId="15" xfId="54" applyNumberFormat="1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Border="1" applyAlignment="1">
      <alignment horizontal="center" vertical="center"/>
    </xf>
    <xf numFmtId="202" fontId="12" fillId="0" borderId="10" xfId="54" applyNumberFormat="1" applyFont="1" applyBorder="1" applyAlignment="1">
      <alignment horizontal="center" vertical="center" wrapText="1"/>
      <protection/>
    </xf>
    <xf numFmtId="202" fontId="12" fillId="0" borderId="16" xfId="54" applyNumberFormat="1" applyFont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textRotation="1" wrapText="1"/>
    </xf>
    <xf numFmtId="0" fontId="9" fillId="0" borderId="0" xfId="0" applyFont="1" applyBorder="1" applyAlignment="1">
      <alignment horizontal="center" vertical="center" wrapText="1"/>
    </xf>
    <xf numFmtId="0" fontId="11" fillId="0" borderId="11" xfId="54" applyFont="1" applyBorder="1" applyAlignment="1">
      <alignment horizontal="center" vertical="center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11" fillId="0" borderId="16" xfId="54" applyFont="1" applyBorder="1" applyAlignment="1">
      <alignment horizontal="center" vertical="center"/>
      <protection/>
    </xf>
    <xf numFmtId="0" fontId="11" fillId="0" borderId="17" xfId="54" applyFont="1" applyBorder="1" applyAlignment="1">
      <alignment horizontal="center" vertical="center"/>
      <protection/>
    </xf>
    <xf numFmtId="0" fontId="26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left" vertical="top" wrapText="1"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textRotation="90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1" fillId="0" borderId="18" xfId="59" applyFont="1" applyFill="1" applyBorder="1" applyAlignment="1">
      <alignment horizontal="center" vertical="center" wrapText="1"/>
      <protection/>
    </xf>
    <xf numFmtId="0" fontId="11" fillId="0" borderId="18" xfId="0" applyFont="1" applyBorder="1" applyAlignment="1">
      <alignment/>
    </xf>
    <xf numFmtId="0" fontId="15" fillId="0" borderId="10" xfId="54" applyFont="1" applyBorder="1" applyAlignment="1">
      <alignment horizontal="center" vertical="center" textRotation="90" wrapText="1"/>
      <protection/>
    </xf>
    <xf numFmtId="0" fontId="26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11" fillId="0" borderId="10" xfId="54" applyFont="1" applyFill="1" applyBorder="1" applyAlignment="1">
      <alignment vertical="center" wrapText="1"/>
      <protection/>
    </xf>
    <xf numFmtId="0" fontId="11" fillId="0" borderId="0" xfId="54" applyFont="1" applyBorder="1">
      <alignment/>
      <protection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54" applyFont="1" applyFill="1" applyBorder="1" applyAlignment="1">
      <alignment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12" fillId="0" borderId="0" xfId="58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/>
    </xf>
    <xf numFmtId="0" fontId="12" fillId="0" borderId="0" xfId="58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0" fillId="0" borderId="0" xfId="54" applyBorder="1" applyAlignment="1">
      <alignment wrapText="1"/>
      <protection/>
    </xf>
    <xf numFmtId="0" fontId="11" fillId="0" borderId="19" xfId="54" applyFont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vertical="center"/>
    </xf>
    <xf numFmtId="0" fontId="11" fillId="0" borderId="20" xfId="54" applyNumberFormat="1" applyFont="1" applyBorder="1" applyAlignment="1">
      <alignment horizontal="center" vertical="center"/>
      <protection/>
    </xf>
    <xf numFmtId="202" fontId="11" fillId="0" borderId="21" xfId="54" applyNumberFormat="1" applyFont="1" applyBorder="1" applyAlignment="1">
      <alignment horizontal="center" vertical="center"/>
      <protection/>
    </xf>
    <xf numFmtId="0" fontId="11" fillId="0" borderId="21" xfId="54" applyNumberFormat="1" applyFont="1" applyBorder="1" applyAlignment="1">
      <alignment horizontal="center" vertical="center"/>
      <protection/>
    </xf>
    <xf numFmtId="202" fontId="12" fillId="0" borderId="22" xfId="54" applyNumberFormat="1" applyFont="1" applyBorder="1" applyAlignment="1">
      <alignment horizontal="center" vertical="center"/>
      <protection/>
    </xf>
    <xf numFmtId="0" fontId="11" fillId="0" borderId="10" xfId="54" applyNumberFormat="1" applyFont="1" applyBorder="1" applyAlignment="1">
      <alignment horizontal="center" vertical="center"/>
      <protection/>
    </xf>
    <xf numFmtId="202" fontId="11" fillId="0" borderId="10" xfId="54" applyNumberFormat="1" applyFont="1" applyBorder="1" applyAlignment="1">
      <alignment horizontal="center" vertical="center"/>
      <protection/>
    </xf>
    <xf numFmtId="202" fontId="12" fillId="0" borderId="10" xfId="54" applyNumberFormat="1" applyFont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56" applyFont="1" applyFill="1" applyBorder="1" applyAlignment="1">
      <alignment horizontal="center" vertical="center" wrapText="1"/>
      <protection/>
    </xf>
    <xf numFmtId="0" fontId="11" fillId="0" borderId="23" xfId="0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28" fillId="0" borderId="0" xfId="0" applyFont="1" applyAlignment="1">
      <alignment/>
    </xf>
    <xf numFmtId="197" fontId="11" fillId="0" borderId="10" xfId="0" applyNumberFormat="1" applyFont="1" applyBorder="1" applyAlignment="1">
      <alignment horizontal="center" vertical="center"/>
    </xf>
    <xf numFmtId="0" fontId="12" fillId="0" borderId="10" xfId="54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3" fillId="0" borderId="0" xfId="54" applyFont="1" applyBorder="1" applyAlignment="1">
      <alignment horizontal="center" vertical="center"/>
      <protection/>
    </xf>
    <xf numFmtId="49" fontId="12" fillId="0" borderId="23" xfId="0" applyNumberFormat="1" applyFont="1" applyFill="1" applyBorder="1" applyAlignment="1">
      <alignment horizontal="left" vertical="center" wrapText="1"/>
    </xf>
    <xf numFmtId="0" fontId="11" fillId="0" borderId="16" xfId="54" applyNumberFormat="1" applyFont="1" applyBorder="1" applyAlignment="1">
      <alignment horizontal="center" vertical="center"/>
      <protection/>
    </xf>
    <xf numFmtId="0" fontId="11" fillId="0" borderId="17" xfId="54" applyNumberFormat="1" applyFont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202" fontId="12" fillId="0" borderId="10" xfId="54" applyNumberFormat="1" applyFont="1" applyFill="1" applyBorder="1" applyAlignment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11" fillId="0" borderId="10" xfId="54" applyFont="1" applyBorder="1" applyAlignment="1">
      <alignment horizontal="center" vertical="center" textRotation="90"/>
      <protection/>
    </xf>
    <xf numFmtId="0" fontId="21" fillId="0" borderId="10" xfId="0" applyFont="1" applyFill="1" applyBorder="1" applyAlignment="1">
      <alignment horizontal="center" vertical="center"/>
    </xf>
    <xf numFmtId="0" fontId="12" fillId="0" borderId="10" xfId="54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11" fillId="0" borderId="12" xfId="54" applyFont="1" applyBorder="1" applyAlignment="1">
      <alignment horizontal="center" vertical="center"/>
      <protection/>
    </xf>
    <xf numFmtId="0" fontId="12" fillId="0" borderId="12" xfId="54" applyFont="1" applyBorder="1" applyAlignment="1">
      <alignment horizontal="left" vertical="center" wrapText="1"/>
      <protection/>
    </xf>
    <xf numFmtId="0" fontId="0" fillId="0" borderId="10" xfId="54" applyBorder="1" applyAlignment="1">
      <alignment vertical="center"/>
      <protection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24" xfId="54" applyFont="1" applyBorder="1" applyAlignment="1">
      <alignment horizontal="center" vertical="center" wrapText="1"/>
      <protection/>
    </xf>
    <xf numFmtId="0" fontId="16" fillId="0" borderId="25" xfId="54" applyFont="1" applyBorder="1" applyAlignment="1">
      <alignment horizontal="center" vertical="center" wrapText="1"/>
      <protection/>
    </xf>
    <xf numFmtId="0" fontId="16" fillId="0" borderId="26" xfId="54" applyFont="1" applyBorder="1" applyAlignment="1">
      <alignment horizontal="center" vertical="center" wrapText="1"/>
      <protection/>
    </xf>
    <xf numFmtId="0" fontId="16" fillId="0" borderId="27" xfId="54" applyFont="1" applyBorder="1" applyAlignment="1">
      <alignment horizontal="center" vertical="center" wrapText="1"/>
      <protection/>
    </xf>
    <xf numFmtId="0" fontId="16" fillId="0" borderId="28" xfId="54" applyFont="1" applyBorder="1" applyAlignment="1">
      <alignment horizontal="center" vertical="center" wrapText="1"/>
      <protection/>
    </xf>
    <xf numFmtId="0" fontId="15" fillId="0" borderId="13" xfId="54" applyFont="1" applyBorder="1" applyAlignment="1">
      <alignment horizontal="center" vertical="center" textRotation="90" wrapText="1"/>
      <protection/>
    </xf>
    <xf numFmtId="0" fontId="15" fillId="0" borderId="15" xfId="54" applyFont="1" applyBorder="1" applyAlignment="1">
      <alignment horizontal="center" vertical="center" textRotation="90" wrapText="1"/>
      <protection/>
    </xf>
    <xf numFmtId="0" fontId="16" fillId="0" borderId="26" xfId="54" applyFont="1" applyBorder="1" applyAlignment="1">
      <alignment horizontal="center" vertical="center" textRotation="90" wrapText="1"/>
      <protection/>
    </xf>
    <xf numFmtId="0" fontId="16" fillId="0" borderId="16" xfId="54" applyFont="1" applyBorder="1" applyAlignment="1">
      <alignment horizontal="center" vertical="center" textRotation="90" wrapText="1"/>
      <protection/>
    </xf>
    <xf numFmtId="0" fontId="16" fillId="0" borderId="13" xfId="54" applyFont="1" applyBorder="1" applyAlignment="1">
      <alignment horizontal="center" vertical="center" textRotation="90" wrapText="1"/>
      <protection/>
    </xf>
    <xf numFmtId="0" fontId="16" fillId="0" borderId="11" xfId="54" applyFont="1" applyBorder="1" applyAlignment="1">
      <alignment horizontal="center" vertical="center" textRotation="90" wrapText="1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center" textRotation="90" wrapText="1"/>
      <protection/>
    </xf>
    <xf numFmtId="0" fontId="16" fillId="0" borderId="19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6" fillId="0" borderId="10" xfId="54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54" applyFont="1" applyBorder="1" applyAlignment="1">
      <alignment horizontal="center" vertical="center" textRotation="90" wrapText="1"/>
      <protection/>
    </xf>
    <xf numFmtId="0" fontId="16" fillId="0" borderId="30" xfId="54" applyFont="1" applyBorder="1" applyAlignment="1">
      <alignment horizontal="center" vertical="center" textRotation="90" wrapText="1"/>
      <protection/>
    </xf>
    <xf numFmtId="0" fontId="16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/>
    </xf>
    <xf numFmtId="0" fontId="16" fillId="0" borderId="17" xfId="54" applyFont="1" applyBorder="1" applyAlignment="1">
      <alignment horizontal="center" vertical="center" wrapText="1"/>
      <protection/>
    </xf>
    <xf numFmtId="0" fontId="16" fillId="0" borderId="31" xfId="54" applyFont="1" applyBorder="1" applyAlignment="1">
      <alignment horizontal="center" vertical="center" wrapText="1"/>
      <protection/>
    </xf>
    <xf numFmtId="0" fontId="16" fillId="0" borderId="14" xfId="54" applyFont="1" applyBorder="1" applyAlignment="1">
      <alignment horizontal="center" vertical="center" wrapText="1"/>
      <protection/>
    </xf>
    <xf numFmtId="0" fontId="15" fillId="0" borderId="21" xfId="54" applyFont="1" applyBorder="1" applyAlignment="1">
      <alignment horizontal="center" vertical="center" textRotation="90" wrapText="1"/>
      <protection/>
    </xf>
    <xf numFmtId="0" fontId="16" fillId="0" borderId="21" xfId="54" applyFont="1" applyBorder="1" applyAlignment="1">
      <alignment horizontal="center" vertical="center" textRotation="90" wrapText="1"/>
      <protection/>
    </xf>
    <xf numFmtId="0" fontId="13" fillId="0" borderId="0" xfId="54" applyFont="1" applyBorder="1" applyAlignment="1">
      <alignment horizontal="center" vertical="center"/>
      <protection/>
    </xf>
    <xf numFmtId="0" fontId="16" fillId="0" borderId="22" xfId="54" applyFont="1" applyBorder="1" applyAlignment="1">
      <alignment horizontal="center" vertical="center" textRotation="90" wrapText="1"/>
      <protection/>
    </xf>
    <xf numFmtId="0" fontId="23" fillId="0" borderId="0" xfId="54" applyFont="1" applyBorder="1" applyAlignment="1">
      <alignment horizontal="center" vertical="center"/>
      <protection/>
    </xf>
    <xf numFmtId="0" fontId="16" fillId="0" borderId="32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3" xfId="54" applyFont="1" applyBorder="1" applyAlignment="1">
      <alignment horizontal="center" vertical="center" wrapText="1"/>
      <protection/>
    </xf>
    <xf numFmtId="0" fontId="16" fillId="0" borderId="3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6" fillId="0" borderId="21" xfId="54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24" fillId="0" borderId="0" xfId="54" applyFont="1" applyBorder="1" applyAlignment="1">
      <alignment horizontal="center" vertical="center"/>
      <protection/>
    </xf>
    <xf numFmtId="0" fontId="16" fillId="0" borderId="0" xfId="54" applyFont="1" applyBorder="1" applyAlignment="1">
      <alignment horizontal="right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0" xfId="54" applyFont="1" applyBorder="1" applyAlignment="1">
      <alignment horizontal="center" vertical="center" textRotation="90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17" fillId="0" borderId="10" xfId="54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/>
      <protection/>
    </xf>
    <xf numFmtId="0" fontId="15" fillId="0" borderId="12" xfId="54" applyFont="1" applyBorder="1" applyAlignment="1">
      <alignment horizontal="center" vertical="center" textRotation="90" wrapText="1"/>
      <protection/>
    </xf>
    <xf numFmtId="0" fontId="25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 textRotation="90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онкур f 2" xfId="56"/>
    <cellStyle name="Обычный_конкур К 2" xfId="57"/>
    <cellStyle name="Обычный_конкур1" xfId="58"/>
    <cellStyle name="Обычный_Лист1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F13" sqref="F13:F14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6.7109375" style="0" customWidth="1"/>
    <col min="4" max="4" width="30.7109375" style="0" customWidth="1"/>
    <col min="5" max="5" width="8.7109375" style="0" customWidth="1"/>
    <col min="6" max="6" width="15.7109375" style="0" customWidth="1"/>
    <col min="7" max="7" width="20.7109375" style="0" customWidth="1"/>
    <col min="8" max="8" width="6.7109375" style="0" customWidth="1"/>
    <col min="9" max="9" width="9.710937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4.7109375" style="0" customWidth="1"/>
    <col min="14" max="14" width="6.7109375" style="0" customWidth="1"/>
    <col min="15" max="15" width="9.7109375" style="0" customWidth="1"/>
    <col min="16" max="17" width="4.7109375" style="0" customWidth="1"/>
    <col min="18" max="18" width="6.7109375" style="0" customWidth="1"/>
    <col min="19" max="19" width="9.7109375" style="0" customWidth="1"/>
    <col min="20" max="20" width="6.7109375" style="0" hidden="1" customWidth="1"/>
  </cols>
  <sheetData>
    <row r="1" spans="1:20" s="178" customFormat="1" ht="24.75" customHeight="1">
      <c r="A1" s="259" t="s">
        <v>100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s="178" customFormat="1" ht="24.75" customHeight="1">
      <c r="A2" s="258" t="s">
        <v>69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36"/>
    </row>
    <row r="3" spans="1:20" ht="24.75" customHeight="1">
      <c r="A3" s="258" t="s">
        <v>66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</row>
    <row r="4" spans="1:20" ht="24.75" customHeight="1">
      <c r="A4" s="277" t="s">
        <v>97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2"/>
    </row>
    <row r="6" spans="1:20" ht="15" customHeight="1">
      <c r="A6" s="278" t="s">
        <v>181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</row>
    <row r="7" spans="1:20" ht="15" customHeight="1">
      <c r="A7" s="50"/>
      <c r="B7" s="50"/>
      <c r="C7" s="50"/>
      <c r="D7" s="51"/>
      <c r="E7" s="51"/>
      <c r="F7" s="51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2"/>
    </row>
    <row r="8" spans="1:20" s="152" customFormat="1" ht="15" customHeight="1">
      <c r="A8" s="146" t="s">
        <v>2</v>
      </c>
      <c r="B8" s="147"/>
      <c r="C8" s="148"/>
      <c r="D8" s="149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276" t="s">
        <v>106</v>
      </c>
      <c r="Q8" s="276"/>
      <c r="R8" s="276"/>
      <c r="S8" s="276"/>
      <c r="T8" s="276"/>
    </row>
    <row r="9" spans="1:20" ht="15" customHeight="1">
      <c r="A9" s="269" t="s">
        <v>1</v>
      </c>
      <c r="B9" s="271" t="s">
        <v>51</v>
      </c>
      <c r="C9" s="269" t="s">
        <v>96</v>
      </c>
      <c r="D9" s="279" t="s">
        <v>52</v>
      </c>
      <c r="E9" s="281" t="s">
        <v>31</v>
      </c>
      <c r="F9" s="281" t="s">
        <v>13</v>
      </c>
      <c r="G9" s="260" t="s">
        <v>7</v>
      </c>
      <c r="H9" s="262" t="s">
        <v>20</v>
      </c>
      <c r="I9" s="263"/>
      <c r="J9" s="264"/>
      <c r="K9" s="262" t="s">
        <v>8</v>
      </c>
      <c r="L9" s="263"/>
      <c r="M9" s="264"/>
      <c r="N9" s="262" t="s">
        <v>19</v>
      </c>
      <c r="O9" s="263"/>
      <c r="P9" s="264"/>
      <c r="Q9" s="265" t="s">
        <v>9</v>
      </c>
      <c r="R9" s="267" t="s">
        <v>10</v>
      </c>
      <c r="S9" s="273" t="s">
        <v>41</v>
      </c>
      <c r="T9" s="274" t="s">
        <v>42</v>
      </c>
    </row>
    <row r="10" spans="1:20" ht="45" customHeight="1">
      <c r="A10" s="270"/>
      <c r="B10" s="272"/>
      <c r="C10" s="270"/>
      <c r="D10" s="280"/>
      <c r="E10" s="282"/>
      <c r="F10" s="283"/>
      <c r="G10" s="261"/>
      <c r="H10" s="181" t="s">
        <v>43</v>
      </c>
      <c r="I10" s="180" t="s">
        <v>0</v>
      </c>
      <c r="J10" s="181" t="s">
        <v>1</v>
      </c>
      <c r="K10" s="181" t="s">
        <v>43</v>
      </c>
      <c r="L10" s="180" t="s">
        <v>0</v>
      </c>
      <c r="M10" s="181" t="s">
        <v>1</v>
      </c>
      <c r="N10" s="181" t="s">
        <v>43</v>
      </c>
      <c r="O10" s="180" t="s">
        <v>0</v>
      </c>
      <c r="P10" s="181" t="s">
        <v>1</v>
      </c>
      <c r="Q10" s="266"/>
      <c r="R10" s="268"/>
      <c r="S10" s="273"/>
      <c r="T10" s="275"/>
    </row>
    <row r="11" spans="1:20" ht="31.5" customHeight="1">
      <c r="A11" s="255">
        <v>1</v>
      </c>
      <c r="B11" s="182" t="s">
        <v>101</v>
      </c>
      <c r="C11" s="67" t="s">
        <v>5</v>
      </c>
      <c r="D11" s="227" t="s">
        <v>103</v>
      </c>
      <c r="E11" s="228" t="s">
        <v>102</v>
      </c>
      <c r="F11" s="229"/>
      <c r="G11" s="77" t="s">
        <v>38</v>
      </c>
      <c r="H11" s="159">
        <v>247</v>
      </c>
      <c r="I11" s="44">
        <f>ROUND(H11/380,5)</f>
        <v>0.65</v>
      </c>
      <c r="J11" s="43">
        <v>1</v>
      </c>
      <c r="K11" s="43">
        <v>249.5</v>
      </c>
      <c r="L11" s="44">
        <f>ROUND(K11/380,5)</f>
        <v>0.65658</v>
      </c>
      <c r="M11" s="43">
        <v>1</v>
      </c>
      <c r="N11" s="43">
        <v>248.5</v>
      </c>
      <c r="O11" s="44">
        <f>ROUND(N11/380,5)</f>
        <v>0.65395</v>
      </c>
      <c r="P11" s="43">
        <v>1</v>
      </c>
      <c r="Q11" s="43"/>
      <c r="R11" s="239">
        <f>H11+K11+N11</f>
        <v>745</v>
      </c>
      <c r="S11" s="219">
        <f>ROUND(R11/380/3,5)</f>
        <v>0.65351</v>
      </c>
      <c r="T11" s="67"/>
    </row>
    <row r="12" spans="1:20" ht="31.5" customHeight="1">
      <c r="A12" s="255">
        <v>2</v>
      </c>
      <c r="B12" s="110" t="s">
        <v>58</v>
      </c>
      <c r="C12" s="226" t="s">
        <v>35</v>
      </c>
      <c r="D12" s="71" t="s">
        <v>151</v>
      </c>
      <c r="E12" s="69" t="s">
        <v>104</v>
      </c>
      <c r="F12" s="69" t="s">
        <v>105</v>
      </c>
      <c r="G12" s="77" t="s">
        <v>38</v>
      </c>
      <c r="H12" s="158">
        <v>232.5</v>
      </c>
      <c r="I12" s="47">
        <f>ROUND(H12/380,5)</f>
        <v>0.61184</v>
      </c>
      <c r="J12" s="46">
        <v>2</v>
      </c>
      <c r="K12" s="46">
        <v>226</v>
      </c>
      <c r="L12" s="47">
        <f>ROUND(K12/380,5)</f>
        <v>0.59474</v>
      </c>
      <c r="M12" s="46">
        <v>2</v>
      </c>
      <c r="N12" s="46">
        <v>227</v>
      </c>
      <c r="O12" s="47">
        <f>ROUND(N12/380,5)</f>
        <v>0.59737</v>
      </c>
      <c r="P12" s="46">
        <v>2</v>
      </c>
      <c r="Q12" s="46"/>
      <c r="R12" s="240">
        <f>H12+K12+N12</f>
        <v>685.5</v>
      </c>
      <c r="S12" s="219">
        <f>ROUND(R12/380/3,5)</f>
        <v>0.60132</v>
      </c>
      <c r="T12" s="67"/>
    </row>
    <row r="13" spans="1:20" ht="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2"/>
    </row>
    <row r="14" spans="1:20" ht="15" customHeight="1">
      <c r="A14" s="50"/>
      <c r="B14" s="88" t="s">
        <v>3</v>
      </c>
      <c r="C14" s="89"/>
      <c r="D14" s="54"/>
      <c r="E14" s="54"/>
      <c r="F14" s="90"/>
      <c r="G14" s="54" t="s">
        <v>53</v>
      </c>
      <c r="H14" s="91"/>
      <c r="I14" s="54"/>
      <c r="J14" s="52"/>
      <c r="K14" s="50"/>
      <c r="L14" s="50"/>
      <c r="M14" s="50"/>
      <c r="N14" s="50"/>
      <c r="O14" s="50"/>
      <c r="P14" s="50"/>
      <c r="Q14" s="50"/>
      <c r="R14" s="50"/>
      <c r="S14" s="50"/>
      <c r="T14" s="52"/>
    </row>
    <row r="15" spans="1:20" ht="15" customHeight="1">
      <c r="A15" s="50"/>
      <c r="B15" s="54"/>
      <c r="C15" s="54"/>
      <c r="D15" s="54"/>
      <c r="E15" s="54"/>
      <c r="F15" s="90"/>
      <c r="G15" s="54"/>
      <c r="H15" s="91"/>
      <c r="I15" s="54"/>
      <c r="J15" s="52"/>
      <c r="K15" s="50"/>
      <c r="L15" s="50"/>
      <c r="M15" s="50"/>
      <c r="N15" s="50"/>
      <c r="O15" s="50"/>
      <c r="P15" s="50"/>
      <c r="Q15" s="50"/>
      <c r="R15" s="50"/>
      <c r="S15" s="50"/>
      <c r="T15" s="52"/>
    </row>
    <row r="16" spans="1:20" ht="15" customHeight="1">
      <c r="A16" s="52"/>
      <c r="B16" s="88" t="s">
        <v>4</v>
      </c>
      <c r="C16" s="89"/>
      <c r="D16" s="54"/>
      <c r="E16" s="54"/>
      <c r="F16" s="90"/>
      <c r="G16" s="54" t="s">
        <v>54</v>
      </c>
      <c r="H16" s="91"/>
      <c r="I16" s="54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9" ht="12.75">
      <c r="B17" s="40"/>
      <c r="C17" s="40"/>
      <c r="D17" s="40"/>
      <c r="E17" s="40"/>
      <c r="F17" s="40"/>
      <c r="G17" s="40"/>
      <c r="H17" s="40"/>
      <c r="I17" s="40"/>
    </row>
    <row r="18" spans="2:9" ht="12.75" customHeight="1">
      <c r="B18" s="40"/>
      <c r="C18" s="40"/>
      <c r="D18" s="40"/>
      <c r="E18" s="40"/>
      <c r="F18" s="40"/>
      <c r="G18" s="40"/>
      <c r="H18" s="40"/>
      <c r="I18" s="40"/>
    </row>
  </sheetData>
  <sheetProtection/>
  <mergeCells count="20">
    <mergeCell ref="C9:C10"/>
    <mergeCell ref="S9:S10"/>
    <mergeCell ref="T9:T10"/>
    <mergeCell ref="P8:T8"/>
    <mergeCell ref="A3:T3"/>
    <mergeCell ref="A4:T4"/>
    <mergeCell ref="A6:T6"/>
    <mergeCell ref="D9:D10"/>
    <mergeCell ref="E9:E10"/>
    <mergeCell ref="F9:F10"/>
    <mergeCell ref="A2:S2"/>
    <mergeCell ref="A1:T1"/>
    <mergeCell ref="G9:G10"/>
    <mergeCell ref="H9:J9"/>
    <mergeCell ref="K9:M9"/>
    <mergeCell ref="N9:P9"/>
    <mergeCell ref="Q9:Q10"/>
    <mergeCell ref="R9:R10"/>
    <mergeCell ref="A9:A10"/>
    <mergeCell ref="B9:B10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zoomScale="95" zoomScaleNormal="95" workbookViewId="0" topLeftCell="A1">
      <selection activeCell="B11" sqref="B11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6.7109375" style="0" customWidth="1"/>
    <col min="4" max="4" width="30.7109375" style="0" customWidth="1"/>
    <col min="5" max="5" width="8.7109375" style="0" customWidth="1"/>
    <col min="6" max="6" width="15.7109375" style="0" customWidth="1"/>
    <col min="7" max="7" width="20.7109375" style="0" customWidth="1"/>
    <col min="8" max="8" width="6.7109375" style="0" customWidth="1"/>
    <col min="9" max="9" width="9.710937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4.7109375" style="0" customWidth="1"/>
    <col min="14" max="14" width="6.7109375" style="0" customWidth="1"/>
    <col min="15" max="15" width="9.7109375" style="0" customWidth="1"/>
    <col min="16" max="17" width="4.7109375" style="0" customWidth="1"/>
    <col min="18" max="18" width="6.7109375" style="0" customWidth="1"/>
    <col min="19" max="19" width="9.7109375" style="0" customWidth="1"/>
    <col min="20" max="20" width="6.7109375" style="0" hidden="1" customWidth="1"/>
    <col min="21" max="21" width="5.57421875" style="0" customWidth="1"/>
    <col min="22" max="22" width="3.28125" style="0" customWidth="1"/>
    <col min="23" max="23" width="5.57421875" style="0" customWidth="1"/>
  </cols>
  <sheetData>
    <row r="1" spans="1:23" ht="24.75" customHeight="1">
      <c r="A1" s="259" t="s">
        <v>100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4"/>
      <c r="V1" s="4"/>
      <c r="W1" s="4"/>
    </row>
    <row r="2" spans="1:23" ht="24.75" customHeight="1">
      <c r="A2" s="258" t="s">
        <v>69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4"/>
      <c r="V2" s="4"/>
      <c r="W2" s="4"/>
    </row>
    <row r="3" spans="1:23" ht="24.75" customHeight="1">
      <c r="A3" s="258" t="s">
        <v>66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"/>
      <c r="V3" s="2"/>
      <c r="W3" s="2"/>
    </row>
    <row r="4" spans="1:23" ht="24.75" customHeight="1">
      <c r="A4" s="277" t="s">
        <v>99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32"/>
      <c r="V4" s="32"/>
      <c r="W4" s="32"/>
    </row>
    <row r="5" spans="1:23" ht="1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32"/>
      <c r="V5" s="32"/>
      <c r="W5" s="32"/>
    </row>
    <row r="6" spans="1:23" ht="15" customHeight="1">
      <c r="A6" s="278" t="s">
        <v>181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32"/>
      <c r="V6" s="32"/>
      <c r="W6" s="32"/>
    </row>
    <row r="7" spans="1:23" ht="15" customHeight="1">
      <c r="A7" s="50"/>
      <c r="B7" s="50"/>
      <c r="C7" s="50"/>
      <c r="D7" s="51"/>
      <c r="E7" s="51"/>
      <c r="F7" s="51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7"/>
      <c r="V7" s="27"/>
      <c r="W7" s="27"/>
    </row>
    <row r="8" spans="1:20" s="152" customFormat="1" ht="15" customHeight="1">
      <c r="A8" s="146" t="s">
        <v>2</v>
      </c>
      <c r="B8" s="147"/>
      <c r="C8" s="148"/>
      <c r="D8" s="149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276" t="s">
        <v>106</v>
      </c>
      <c r="Q8" s="276"/>
      <c r="R8" s="276"/>
      <c r="S8" s="276"/>
      <c r="T8" s="276"/>
    </row>
    <row r="9" spans="1:23" ht="15" customHeight="1">
      <c r="A9" s="273" t="s">
        <v>1</v>
      </c>
      <c r="B9" s="284" t="s">
        <v>51</v>
      </c>
      <c r="C9" s="273" t="s">
        <v>75</v>
      </c>
      <c r="D9" s="285" t="s">
        <v>52</v>
      </c>
      <c r="E9" s="286" t="s">
        <v>31</v>
      </c>
      <c r="F9" s="286" t="s">
        <v>13</v>
      </c>
      <c r="G9" s="284" t="s">
        <v>7</v>
      </c>
      <c r="H9" s="284" t="s">
        <v>20</v>
      </c>
      <c r="I9" s="284"/>
      <c r="J9" s="284"/>
      <c r="K9" s="284" t="s">
        <v>8</v>
      </c>
      <c r="L9" s="284"/>
      <c r="M9" s="284"/>
      <c r="N9" s="284" t="s">
        <v>19</v>
      </c>
      <c r="O9" s="284"/>
      <c r="P9" s="284"/>
      <c r="Q9" s="287" t="s">
        <v>9</v>
      </c>
      <c r="R9" s="288" t="s">
        <v>10</v>
      </c>
      <c r="S9" s="273" t="s">
        <v>41</v>
      </c>
      <c r="T9" s="289" t="s">
        <v>42</v>
      </c>
      <c r="U9" s="27"/>
      <c r="V9" s="27"/>
      <c r="W9" s="27"/>
    </row>
    <row r="10" spans="1:23" ht="45" customHeight="1">
      <c r="A10" s="273"/>
      <c r="B10" s="284"/>
      <c r="C10" s="273"/>
      <c r="D10" s="285"/>
      <c r="E10" s="286"/>
      <c r="F10" s="286"/>
      <c r="G10" s="284"/>
      <c r="H10" s="181" t="s">
        <v>43</v>
      </c>
      <c r="I10" s="180" t="s">
        <v>0</v>
      </c>
      <c r="J10" s="181" t="s">
        <v>1</v>
      </c>
      <c r="K10" s="181" t="s">
        <v>43</v>
      </c>
      <c r="L10" s="180" t="s">
        <v>0</v>
      </c>
      <c r="M10" s="181" t="s">
        <v>1</v>
      </c>
      <c r="N10" s="181" t="s">
        <v>43</v>
      </c>
      <c r="O10" s="180" t="s">
        <v>0</v>
      </c>
      <c r="P10" s="181" t="s">
        <v>1</v>
      </c>
      <c r="Q10" s="287"/>
      <c r="R10" s="288"/>
      <c r="S10" s="273"/>
      <c r="T10" s="290"/>
      <c r="U10" s="27"/>
      <c r="V10" s="27"/>
      <c r="W10" s="27"/>
    </row>
    <row r="11" spans="1:23" ht="31.5" customHeight="1">
      <c r="A11" s="174">
        <v>1</v>
      </c>
      <c r="B11" s="183" t="s">
        <v>98</v>
      </c>
      <c r="C11" s="171">
        <v>1</v>
      </c>
      <c r="D11" s="184" t="s">
        <v>95</v>
      </c>
      <c r="E11" s="185" t="s">
        <v>94</v>
      </c>
      <c r="F11" s="186" t="s">
        <v>14</v>
      </c>
      <c r="G11" s="187" t="s">
        <v>34</v>
      </c>
      <c r="H11" s="159">
        <v>248</v>
      </c>
      <c r="I11" s="44">
        <f>ROUND(H11/380,5)</f>
        <v>0.65263</v>
      </c>
      <c r="J11" s="43"/>
      <c r="K11" s="43">
        <v>248.5</v>
      </c>
      <c r="L11" s="44">
        <f>ROUND(K11/380,5)</f>
        <v>0.65395</v>
      </c>
      <c r="M11" s="43"/>
      <c r="N11" s="43">
        <v>252.5</v>
      </c>
      <c r="O11" s="44">
        <f>ROUND(N11/380,5)</f>
        <v>0.66447</v>
      </c>
      <c r="P11" s="43"/>
      <c r="Q11" s="43"/>
      <c r="R11" s="239">
        <f>H11+K11+N11</f>
        <v>749</v>
      </c>
      <c r="S11" s="219">
        <f>ROUND(R11/380/3,5)</f>
        <v>0.65702</v>
      </c>
      <c r="T11" s="188"/>
      <c r="U11" s="27"/>
      <c r="V11" s="27"/>
      <c r="W11" s="27"/>
    </row>
    <row r="12" spans="1:23" ht="15" customHeight="1">
      <c r="A12" s="50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0"/>
      <c r="U12" s="27"/>
      <c r="V12" s="27"/>
      <c r="W12" s="27"/>
    </row>
    <row r="13" spans="1:23" ht="15" customHeight="1">
      <c r="A13" s="50"/>
      <c r="B13" s="88" t="s">
        <v>3</v>
      </c>
      <c r="C13" s="89"/>
      <c r="D13" s="54"/>
      <c r="E13" s="54"/>
      <c r="F13" s="90"/>
      <c r="G13" s="54" t="s">
        <v>53</v>
      </c>
      <c r="H13" s="91"/>
      <c r="I13" s="54"/>
      <c r="J13" s="54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27"/>
      <c r="V13" s="27"/>
      <c r="W13" s="27"/>
    </row>
    <row r="14" spans="1:23" ht="15" customHeight="1">
      <c r="A14" s="50"/>
      <c r="B14" s="54"/>
      <c r="C14" s="54"/>
      <c r="D14" s="54"/>
      <c r="E14" s="54"/>
      <c r="F14" s="90"/>
      <c r="G14" s="54"/>
      <c r="H14" s="91"/>
      <c r="I14" s="54"/>
      <c r="J14" s="54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27"/>
      <c r="V14" s="27"/>
      <c r="W14" s="27"/>
    </row>
    <row r="15" spans="1:23" ht="15" customHeight="1">
      <c r="A15" s="52"/>
      <c r="B15" s="88" t="s">
        <v>4</v>
      </c>
      <c r="C15" s="89"/>
      <c r="D15" s="54"/>
      <c r="E15" s="54"/>
      <c r="F15" s="90"/>
      <c r="G15" s="54" t="s">
        <v>54</v>
      </c>
      <c r="H15" s="91"/>
      <c r="I15" s="54"/>
      <c r="J15" s="54"/>
      <c r="K15" s="52"/>
      <c r="L15" s="52"/>
      <c r="M15" s="52"/>
      <c r="N15" s="52"/>
      <c r="O15" s="52"/>
      <c r="P15" s="52"/>
      <c r="Q15" s="52"/>
      <c r="R15" s="52"/>
      <c r="S15" s="52"/>
      <c r="T15" s="50"/>
      <c r="U15" s="27"/>
      <c r="V15" s="27"/>
      <c r="W15" s="27"/>
    </row>
    <row r="16" spans="1:20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</sheetData>
  <sheetProtection/>
  <mergeCells count="20">
    <mergeCell ref="A9:A10"/>
    <mergeCell ref="A1:T1"/>
    <mergeCell ref="A2:T2"/>
    <mergeCell ref="A3:T3"/>
    <mergeCell ref="A4:T4"/>
    <mergeCell ref="A6:T6"/>
    <mergeCell ref="S9:S10"/>
    <mergeCell ref="T9:T10"/>
    <mergeCell ref="G9:G10"/>
    <mergeCell ref="H9:J9"/>
    <mergeCell ref="K9:M9"/>
    <mergeCell ref="P8:T8"/>
    <mergeCell ref="B9:B10"/>
    <mergeCell ref="C9:C10"/>
    <mergeCell ref="D9:D10"/>
    <mergeCell ref="E9:E10"/>
    <mergeCell ref="F9:F10"/>
    <mergeCell ref="N9:P9"/>
    <mergeCell ref="Q9:Q10"/>
    <mergeCell ref="R9:R10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zoomScale="95" zoomScaleNormal="95" workbookViewId="0" topLeftCell="A1">
      <selection activeCell="F16" sqref="F16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6.7109375" style="0" customWidth="1"/>
    <col min="4" max="4" width="30.7109375" style="0" customWidth="1"/>
    <col min="5" max="5" width="8.7109375" style="0" customWidth="1"/>
    <col min="6" max="6" width="15.7109375" style="0" customWidth="1"/>
    <col min="7" max="7" width="20.7109375" style="0" customWidth="1"/>
    <col min="8" max="8" width="6.7109375" style="0" customWidth="1"/>
    <col min="9" max="9" width="9.710937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4.7109375" style="0" customWidth="1"/>
    <col min="14" max="14" width="6.7109375" style="0" customWidth="1"/>
    <col min="15" max="15" width="9.7109375" style="0" customWidth="1"/>
    <col min="16" max="17" width="4.7109375" style="0" customWidth="1"/>
    <col min="18" max="18" width="6.7109375" style="0" customWidth="1"/>
    <col min="19" max="19" width="9.7109375" style="0" customWidth="1"/>
    <col min="20" max="20" width="6.7109375" style="0" hidden="1" customWidth="1"/>
    <col min="21" max="21" width="5.57421875" style="0" customWidth="1"/>
    <col min="22" max="22" width="3.28125" style="0" customWidth="1"/>
    <col min="23" max="23" width="5.57421875" style="0" customWidth="1"/>
  </cols>
  <sheetData>
    <row r="1" spans="1:23" ht="24.75" customHeight="1">
      <c r="A1" s="259" t="s">
        <v>100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4"/>
      <c r="V1" s="4"/>
      <c r="W1" s="4"/>
    </row>
    <row r="2" spans="1:23" ht="24.75" customHeight="1">
      <c r="A2" s="258" t="s">
        <v>69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4"/>
      <c r="V2" s="4"/>
      <c r="W2" s="4"/>
    </row>
    <row r="3" spans="1:23" ht="24.75" customHeight="1">
      <c r="A3" s="258" t="s">
        <v>66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"/>
      <c r="V3" s="2"/>
      <c r="W3" s="2"/>
    </row>
    <row r="4" spans="1:23" ht="24.75" customHeight="1">
      <c r="A4" s="277" t="s">
        <v>39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32"/>
      <c r="V4" s="32"/>
      <c r="W4" s="32"/>
    </row>
    <row r="5" spans="1:23" ht="1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32"/>
      <c r="V5" s="32"/>
      <c r="W5" s="32"/>
    </row>
    <row r="6" spans="1:23" ht="15" customHeight="1">
      <c r="A6" s="278" t="s">
        <v>181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32"/>
      <c r="V6" s="32"/>
      <c r="W6" s="32"/>
    </row>
    <row r="7" spans="1:23" ht="15" customHeight="1">
      <c r="A7" s="50"/>
      <c r="B7" s="50"/>
      <c r="C7" s="50"/>
      <c r="D7" s="51"/>
      <c r="E7" s="51"/>
      <c r="F7" s="51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7"/>
      <c r="V7" s="27"/>
      <c r="W7" s="27"/>
    </row>
    <row r="8" spans="1:20" s="152" customFormat="1" ht="15" customHeight="1">
      <c r="A8" s="146" t="s">
        <v>2</v>
      </c>
      <c r="B8" s="147"/>
      <c r="C8" s="148"/>
      <c r="D8" s="149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276" t="s">
        <v>106</v>
      </c>
      <c r="Q8" s="276"/>
      <c r="R8" s="276"/>
      <c r="S8" s="276"/>
      <c r="T8" s="276"/>
    </row>
    <row r="9" spans="1:23" ht="15" customHeight="1">
      <c r="A9" s="273" t="s">
        <v>1</v>
      </c>
      <c r="B9" s="284" t="s">
        <v>51</v>
      </c>
      <c r="C9" s="273" t="s">
        <v>75</v>
      </c>
      <c r="D9" s="285" t="s">
        <v>52</v>
      </c>
      <c r="E9" s="286" t="s">
        <v>31</v>
      </c>
      <c r="F9" s="286" t="s">
        <v>13</v>
      </c>
      <c r="G9" s="284" t="s">
        <v>7</v>
      </c>
      <c r="H9" s="284" t="s">
        <v>20</v>
      </c>
      <c r="I9" s="284"/>
      <c r="J9" s="284"/>
      <c r="K9" s="284" t="s">
        <v>8</v>
      </c>
      <c r="L9" s="284"/>
      <c r="M9" s="284"/>
      <c r="N9" s="284" t="s">
        <v>19</v>
      </c>
      <c r="O9" s="284"/>
      <c r="P9" s="284"/>
      <c r="Q9" s="287" t="s">
        <v>9</v>
      </c>
      <c r="R9" s="288" t="s">
        <v>10</v>
      </c>
      <c r="S9" s="273" t="s">
        <v>41</v>
      </c>
      <c r="T9" s="289" t="s">
        <v>42</v>
      </c>
      <c r="U9" s="27"/>
      <c r="V9" s="27"/>
      <c r="W9" s="27"/>
    </row>
    <row r="10" spans="1:23" ht="45" customHeight="1">
      <c r="A10" s="273"/>
      <c r="B10" s="284"/>
      <c r="C10" s="273"/>
      <c r="D10" s="285"/>
      <c r="E10" s="286"/>
      <c r="F10" s="286"/>
      <c r="G10" s="284"/>
      <c r="H10" s="181" t="s">
        <v>43</v>
      </c>
      <c r="I10" s="180" t="s">
        <v>0</v>
      </c>
      <c r="J10" s="181" t="s">
        <v>1</v>
      </c>
      <c r="K10" s="181" t="s">
        <v>43</v>
      </c>
      <c r="L10" s="180" t="s">
        <v>0</v>
      </c>
      <c r="M10" s="181" t="s">
        <v>1</v>
      </c>
      <c r="N10" s="181" t="s">
        <v>43</v>
      </c>
      <c r="O10" s="180" t="s">
        <v>0</v>
      </c>
      <c r="P10" s="181" t="s">
        <v>1</v>
      </c>
      <c r="Q10" s="287"/>
      <c r="R10" s="288"/>
      <c r="S10" s="273"/>
      <c r="T10" s="290"/>
      <c r="U10" s="27"/>
      <c r="V10" s="27"/>
      <c r="W10" s="27"/>
    </row>
    <row r="11" spans="1:23" ht="31.5" customHeight="1">
      <c r="A11" s="174">
        <v>1</v>
      </c>
      <c r="B11" s="222" t="s">
        <v>140</v>
      </c>
      <c r="C11" s="171">
        <v>2</v>
      </c>
      <c r="D11" s="238" t="s">
        <v>184</v>
      </c>
      <c r="E11" s="223" t="s">
        <v>36</v>
      </c>
      <c r="F11" s="224"/>
      <c r="G11" s="225" t="s">
        <v>141</v>
      </c>
      <c r="H11" s="159">
        <v>236.5</v>
      </c>
      <c r="I11" s="44">
        <f>ROUND(H11/370,5)</f>
        <v>0.63919</v>
      </c>
      <c r="J11" s="43">
        <v>1</v>
      </c>
      <c r="K11" s="43">
        <v>240</v>
      </c>
      <c r="L11" s="44">
        <f>ROUND(K11/370,5)</f>
        <v>0.64865</v>
      </c>
      <c r="M11" s="43">
        <v>1</v>
      </c>
      <c r="N11" s="43">
        <v>237</v>
      </c>
      <c r="O11" s="44">
        <f>ROUND(N11/370,5)</f>
        <v>0.64054</v>
      </c>
      <c r="P11" s="43">
        <v>1</v>
      </c>
      <c r="Q11" s="43"/>
      <c r="R11" s="239">
        <f>H11+K11+N11</f>
        <v>713.5</v>
      </c>
      <c r="S11" s="219">
        <f>ROUND(R11/370/3,5)</f>
        <v>0.64279</v>
      </c>
      <c r="T11" s="188"/>
      <c r="U11" s="27"/>
      <c r="V11" s="27"/>
      <c r="W11" s="27"/>
    </row>
    <row r="12" spans="1:23" ht="31.5" customHeight="1">
      <c r="A12" s="175">
        <v>2</v>
      </c>
      <c r="B12" s="73" t="s">
        <v>72</v>
      </c>
      <c r="C12" s="67">
        <v>2</v>
      </c>
      <c r="D12" s="71" t="s">
        <v>82</v>
      </c>
      <c r="E12" s="69" t="s">
        <v>36</v>
      </c>
      <c r="F12" s="69" t="s">
        <v>83</v>
      </c>
      <c r="G12" s="77" t="s">
        <v>71</v>
      </c>
      <c r="H12" s="158">
        <v>226.5</v>
      </c>
      <c r="I12" s="47">
        <f>ROUND(H12/370,5)</f>
        <v>0.61216</v>
      </c>
      <c r="J12" s="46">
        <v>2</v>
      </c>
      <c r="K12" s="46">
        <v>223</v>
      </c>
      <c r="L12" s="47">
        <f>ROUND(K12/370,5)</f>
        <v>0.6027</v>
      </c>
      <c r="M12" s="46">
        <v>2</v>
      </c>
      <c r="N12" s="46">
        <v>224</v>
      </c>
      <c r="O12" s="47">
        <f>ROUND(N12/370,5)</f>
        <v>0.60541</v>
      </c>
      <c r="P12" s="46">
        <v>2</v>
      </c>
      <c r="Q12" s="46"/>
      <c r="R12" s="240">
        <f>H12+K12+N12</f>
        <v>673.5</v>
      </c>
      <c r="S12" s="219">
        <f>ROUND(R12/370/3,5)</f>
        <v>0.60676</v>
      </c>
      <c r="T12" s="45"/>
      <c r="U12" s="27"/>
      <c r="V12" s="27"/>
      <c r="W12" s="27"/>
    </row>
    <row r="13" spans="1:23" ht="15" customHeight="1">
      <c r="A13" s="50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0"/>
      <c r="U13" s="27"/>
      <c r="V13" s="27"/>
      <c r="W13" s="27"/>
    </row>
    <row r="14" spans="1:23" ht="15" customHeight="1">
      <c r="A14" s="50"/>
      <c r="B14" s="88" t="s">
        <v>3</v>
      </c>
      <c r="C14" s="89"/>
      <c r="D14" s="54"/>
      <c r="E14" s="54"/>
      <c r="F14" s="90"/>
      <c r="G14" s="54" t="s">
        <v>53</v>
      </c>
      <c r="H14" s="91"/>
      <c r="I14" s="54"/>
      <c r="J14" s="54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27"/>
      <c r="V14" s="27"/>
      <c r="W14" s="27"/>
    </row>
    <row r="15" spans="1:23" ht="15" customHeight="1">
      <c r="A15" s="50"/>
      <c r="B15" s="54"/>
      <c r="C15" s="54"/>
      <c r="D15" s="54"/>
      <c r="E15" s="54"/>
      <c r="F15" s="90"/>
      <c r="G15" s="54"/>
      <c r="H15" s="91"/>
      <c r="I15" s="54"/>
      <c r="J15" s="54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27"/>
      <c r="V15" s="27"/>
      <c r="W15" s="27"/>
    </row>
    <row r="16" spans="1:23" ht="15" customHeight="1">
      <c r="A16" s="52"/>
      <c r="B16" s="88" t="s">
        <v>4</v>
      </c>
      <c r="C16" s="89"/>
      <c r="D16" s="54"/>
      <c r="E16" s="54"/>
      <c r="F16" s="90"/>
      <c r="G16" s="54" t="s">
        <v>54</v>
      </c>
      <c r="H16" s="91"/>
      <c r="I16" s="54"/>
      <c r="J16" s="54"/>
      <c r="K16" s="52"/>
      <c r="L16" s="52"/>
      <c r="M16" s="52"/>
      <c r="N16" s="52"/>
      <c r="O16" s="52"/>
      <c r="P16" s="52"/>
      <c r="Q16" s="52"/>
      <c r="R16" s="52"/>
      <c r="S16" s="52"/>
      <c r="T16" s="50"/>
      <c r="U16" s="27"/>
      <c r="V16" s="27"/>
      <c r="W16" s="27"/>
    </row>
    <row r="17" spans="1:20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</sheetData>
  <sheetProtection/>
  <mergeCells count="20">
    <mergeCell ref="N9:P9"/>
    <mergeCell ref="E9:E10"/>
    <mergeCell ref="A4:T4"/>
    <mergeCell ref="P8:T8"/>
    <mergeCell ref="Q9:Q10"/>
    <mergeCell ref="F9:F10"/>
    <mergeCell ref="B9:B10"/>
    <mergeCell ref="C9:C10"/>
    <mergeCell ref="D9:D10"/>
    <mergeCell ref="K9:M9"/>
    <mergeCell ref="A1:T1"/>
    <mergeCell ref="H9:J9"/>
    <mergeCell ref="G9:G10"/>
    <mergeCell ref="A2:T2"/>
    <mergeCell ref="A3:T3"/>
    <mergeCell ref="A9:A10"/>
    <mergeCell ref="A6:T6"/>
    <mergeCell ref="T9:T10"/>
    <mergeCell ref="S9:S10"/>
    <mergeCell ref="R9:R10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zoomScale="95" zoomScaleNormal="95" workbookViewId="0" topLeftCell="A1">
      <selection activeCell="V14" sqref="V14"/>
    </sheetView>
  </sheetViews>
  <sheetFormatPr defaultColWidth="9.140625" defaultRowHeight="12.75"/>
  <cols>
    <col min="1" max="1" width="4.7109375" style="29" customWidth="1"/>
    <col min="2" max="2" width="17.7109375" style="30" customWidth="1"/>
    <col min="3" max="3" width="6.7109375" style="29" customWidth="1"/>
    <col min="4" max="4" width="32.7109375" style="29" customWidth="1"/>
    <col min="5" max="5" width="8.7109375" style="29" customWidth="1"/>
    <col min="6" max="6" width="15.7109375" style="29" customWidth="1"/>
    <col min="7" max="7" width="20.7109375" style="29" customWidth="1"/>
    <col min="8" max="8" width="6.7109375" style="29" customWidth="1"/>
    <col min="9" max="9" width="9.7109375" style="29" customWidth="1"/>
    <col min="10" max="10" width="4.7109375" style="29" customWidth="1"/>
    <col min="11" max="11" width="6.7109375" style="29" customWidth="1"/>
    <col min="12" max="12" width="9.7109375" style="29" customWidth="1"/>
    <col min="13" max="13" width="4.7109375" style="29" customWidth="1"/>
    <col min="14" max="14" width="6.7109375" style="29" customWidth="1"/>
    <col min="15" max="15" width="9.7109375" style="29" customWidth="1"/>
    <col min="16" max="17" width="4.7109375" style="29" customWidth="1"/>
    <col min="18" max="18" width="6.7109375" style="29" customWidth="1"/>
    <col min="19" max="19" width="9.7109375" style="29" customWidth="1"/>
    <col min="20" max="20" width="6.7109375" style="29" customWidth="1"/>
    <col min="21" max="16384" width="9.140625" style="29" customWidth="1"/>
  </cols>
  <sheetData>
    <row r="1" spans="1:20" ht="24.75" customHeight="1">
      <c r="A1" s="307" t="s">
        <v>100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</row>
    <row r="2" spans="1:20" ht="24.75" customHeight="1">
      <c r="A2" s="296" t="s">
        <v>69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1:20" ht="24.75" customHeight="1">
      <c r="A3" s="296" t="s">
        <v>66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</row>
    <row r="4" spans="1:20" ht="24.75" customHeight="1">
      <c r="A4" s="298" t="s">
        <v>40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15" customHeight="1">
      <c r="A5" s="80"/>
      <c r="B5" s="81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79"/>
    </row>
    <row r="6" spans="1:23" ht="15" customHeight="1">
      <c r="A6" s="278" t="s">
        <v>181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33"/>
      <c r="V6" s="33"/>
      <c r="W6" s="33"/>
    </row>
    <row r="7" spans="1:20" ht="15" customHeight="1">
      <c r="A7" s="82"/>
      <c r="B7" s="83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79"/>
    </row>
    <row r="8" spans="1:20" s="151" customFormat="1" ht="15" customHeight="1">
      <c r="A8" s="146" t="s">
        <v>2</v>
      </c>
      <c r="B8" s="147"/>
      <c r="C8" s="148"/>
      <c r="D8" s="149"/>
      <c r="E8" s="149"/>
      <c r="F8" s="149"/>
      <c r="G8" s="150"/>
      <c r="H8" s="150"/>
      <c r="I8" s="150"/>
      <c r="J8" s="150"/>
      <c r="K8" s="150"/>
      <c r="L8" s="150"/>
      <c r="M8" s="150"/>
      <c r="N8" s="150"/>
      <c r="O8" s="308" t="s">
        <v>106</v>
      </c>
      <c r="P8" s="308"/>
      <c r="Q8" s="308"/>
      <c r="R8" s="308"/>
      <c r="S8" s="308"/>
      <c r="T8" s="308"/>
    </row>
    <row r="9" spans="1:20" ht="15" customHeight="1">
      <c r="A9" s="269" t="s">
        <v>1</v>
      </c>
      <c r="B9" s="271" t="s">
        <v>51</v>
      </c>
      <c r="C9" s="269" t="s">
        <v>75</v>
      </c>
      <c r="D9" s="279" t="s">
        <v>52</v>
      </c>
      <c r="E9" s="281" t="s">
        <v>31</v>
      </c>
      <c r="F9" s="281" t="s">
        <v>13</v>
      </c>
      <c r="G9" s="260" t="s">
        <v>7</v>
      </c>
      <c r="H9" s="291" t="s">
        <v>20</v>
      </c>
      <c r="I9" s="292"/>
      <c r="J9" s="293"/>
      <c r="K9" s="291" t="s">
        <v>8</v>
      </c>
      <c r="L9" s="292"/>
      <c r="M9" s="293"/>
      <c r="N9" s="291" t="s">
        <v>19</v>
      </c>
      <c r="O9" s="292"/>
      <c r="P9" s="293"/>
      <c r="Q9" s="265" t="s">
        <v>9</v>
      </c>
      <c r="R9" s="269" t="s">
        <v>10</v>
      </c>
      <c r="S9" s="267" t="s">
        <v>41</v>
      </c>
      <c r="T9" s="274" t="s">
        <v>42</v>
      </c>
    </row>
    <row r="10" spans="1:20" ht="45" customHeight="1">
      <c r="A10" s="295"/>
      <c r="B10" s="304"/>
      <c r="C10" s="295"/>
      <c r="D10" s="299"/>
      <c r="E10" s="300"/>
      <c r="F10" s="302"/>
      <c r="G10" s="301"/>
      <c r="H10" s="85" t="s">
        <v>43</v>
      </c>
      <c r="I10" s="86" t="s">
        <v>0</v>
      </c>
      <c r="J10" s="85" t="s">
        <v>1</v>
      </c>
      <c r="K10" s="85" t="s">
        <v>43</v>
      </c>
      <c r="L10" s="86" t="s">
        <v>0</v>
      </c>
      <c r="M10" s="85" t="s">
        <v>1</v>
      </c>
      <c r="N10" s="85" t="s">
        <v>43</v>
      </c>
      <c r="O10" s="86" t="s">
        <v>0</v>
      </c>
      <c r="P10" s="85" t="s">
        <v>1</v>
      </c>
      <c r="Q10" s="294"/>
      <c r="R10" s="295"/>
      <c r="S10" s="297"/>
      <c r="T10" s="306"/>
    </row>
    <row r="11" spans="1:20" ht="19.5" customHeight="1">
      <c r="A11" s="303" t="s">
        <v>136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</row>
    <row r="12" spans="1:26" ht="31.5" customHeight="1">
      <c r="A12" s="92">
        <v>1</v>
      </c>
      <c r="B12" s="70" t="s">
        <v>68</v>
      </c>
      <c r="C12" s="92">
        <v>2</v>
      </c>
      <c r="D12" s="71" t="s">
        <v>45</v>
      </c>
      <c r="E12" s="72" t="s">
        <v>17</v>
      </c>
      <c r="F12" s="172" t="s">
        <v>15</v>
      </c>
      <c r="G12" s="58" t="s">
        <v>34</v>
      </c>
      <c r="H12" s="159">
        <v>224</v>
      </c>
      <c r="I12" s="44">
        <f>ROUND(H12/340,5)</f>
        <v>0.65882</v>
      </c>
      <c r="J12" s="43">
        <v>1</v>
      </c>
      <c r="K12" s="43">
        <v>226</v>
      </c>
      <c r="L12" s="44">
        <f>ROUND(K12/340,5)</f>
        <v>0.66471</v>
      </c>
      <c r="M12" s="43">
        <v>1</v>
      </c>
      <c r="N12" s="43">
        <v>224</v>
      </c>
      <c r="O12" s="44">
        <f>ROUND(N12/340,5)</f>
        <v>0.65882</v>
      </c>
      <c r="P12" s="239">
        <v>1</v>
      </c>
      <c r="Q12" s="257"/>
      <c r="R12" s="159">
        <f>H12+K12+N12</f>
        <v>674</v>
      </c>
      <c r="S12" s="166">
        <f>ROUND(R12/340/3,5)</f>
        <v>0.66078</v>
      </c>
      <c r="T12" s="92" t="s">
        <v>187</v>
      </c>
      <c r="U12" s="34"/>
      <c r="V12" s="34"/>
      <c r="W12" s="169"/>
      <c r="X12" s="170"/>
      <c r="Y12" s="34"/>
      <c r="Z12" s="34"/>
    </row>
    <row r="13" spans="1:26" ht="31.5" customHeight="1">
      <c r="A13" s="92">
        <v>2</v>
      </c>
      <c r="B13" s="182" t="s">
        <v>113</v>
      </c>
      <c r="C13" s="92" t="s">
        <v>35</v>
      </c>
      <c r="D13" s="190" t="s">
        <v>112</v>
      </c>
      <c r="E13" s="191" t="s">
        <v>111</v>
      </c>
      <c r="F13" s="160" t="s">
        <v>158</v>
      </c>
      <c r="G13" s="77" t="s">
        <v>38</v>
      </c>
      <c r="H13" s="159">
        <v>217.5</v>
      </c>
      <c r="I13" s="44">
        <f>ROUND(H13/340,5)</f>
        <v>0.63971</v>
      </c>
      <c r="J13" s="43">
        <v>2</v>
      </c>
      <c r="K13" s="43">
        <v>222.5</v>
      </c>
      <c r="L13" s="44">
        <f>ROUND(K13/340,5)</f>
        <v>0.65441</v>
      </c>
      <c r="M13" s="43">
        <v>2</v>
      </c>
      <c r="N13" s="43">
        <v>213.5</v>
      </c>
      <c r="O13" s="44">
        <f>ROUND(N13/340,5)</f>
        <v>0.62794</v>
      </c>
      <c r="P13" s="239">
        <v>2</v>
      </c>
      <c r="Q13" s="257"/>
      <c r="R13" s="159">
        <f>H13+K13+N13</f>
        <v>653.5</v>
      </c>
      <c r="S13" s="166">
        <f>ROUND(R13/340/3,5)</f>
        <v>0.64069</v>
      </c>
      <c r="T13" s="92" t="s">
        <v>186</v>
      </c>
      <c r="U13" s="34"/>
      <c r="V13" s="34"/>
      <c r="W13" s="34"/>
      <c r="X13" s="34"/>
      <c r="Y13" s="34"/>
      <c r="Z13" s="34"/>
    </row>
    <row r="14" spans="1:26" ht="31.5" customHeight="1">
      <c r="A14" s="92">
        <v>3</v>
      </c>
      <c r="B14" s="182" t="s">
        <v>110</v>
      </c>
      <c r="C14" s="60" t="s">
        <v>35</v>
      </c>
      <c r="D14" s="68" t="s">
        <v>46</v>
      </c>
      <c r="E14" s="66" t="s">
        <v>27</v>
      </c>
      <c r="F14" s="162"/>
      <c r="G14" s="77" t="s">
        <v>38</v>
      </c>
      <c r="H14" s="159">
        <v>216</v>
      </c>
      <c r="I14" s="44">
        <f>ROUND(H14/340,5)</f>
        <v>0.63529</v>
      </c>
      <c r="J14" s="43">
        <v>3</v>
      </c>
      <c r="K14" s="43">
        <v>222.5</v>
      </c>
      <c r="L14" s="44">
        <f>ROUND(K14/340,5)</f>
        <v>0.65441</v>
      </c>
      <c r="M14" s="43">
        <v>2</v>
      </c>
      <c r="N14" s="43">
        <v>209</v>
      </c>
      <c r="O14" s="44">
        <f>ROUND(N14/340,5)</f>
        <v>0.61471</v>
      </c>
      <c r="P14" s="239">
        <v>3</v>
      </c>
      <c r="Q14" s="257"/>
      <c r="R14" s="159">
        <f>H14+K14+N14</f>
        <v>647.5</v>
      </c>
      <c r="S14" s="166">
        <f>ROUND(R14/340/3,5)</f>
        <v>0.6348</v>
      </c>
      <c r="T14" s="92" t="s">
        <v>186</v>
      </c>
      <c r="U14" s="34"/>
      <c r="V14" s="34"/>
      <c r="W14" s="34"/>
      <c r="X14" s="34"/>
      <c r="Y14" s="34"/>
      <c r="Z14" s="34"/>
    </row>
    <row r="15" spans="1:26" ht="31.5" customHeight="1">
      <c r="A15" s="92">
        <v>4</v>
      </c>
      <c r="B15" s="182" t="s">
        <v>142</v>
      </c>
      <c r="C15" s="60" t="s">
        <v>35</v>
      </c>
      <c r="D15" s="71" t="s">
        <v>151</v>
      </c>
      <c r="E15" s="69" t="s">
        <v>104</v>
      </c>
      <c r="F15" s="69" t="s">
        <v>105</v>
      </c>
      <c r="G15" s="77" t="s">
        <v>38</v>
      </c>
      <c r="H15" s="159">
        <v>208</v>
      </c>
      <c r="I15" s="44">
        <f>ROUND(H15/340,5)</f>
        <v>0.61176</v>
      </c>
      <c r="J15" s="43">
        <v>5</v>
      </c>
      <c r="K15" s="43">
        <v>218</v>
      </c>
      <c r="L15" s="44">
        <f>ROUND(K15/340,5)</f>
        <v>0.64118</v>
      </c>
      <c r="M15" s="43">
        <v>5</v>
      </c>
      <c r="N15" s="43">
        <v>210.5</v>
      </c>
      <c r="O15" s="44">
        <f>ROUND(N15/340,5)</f>
        <v>0.61912</v>
      </c>
      <c r="P15" s="239">
        <v>4</v>
      </c>
      <c r="Q15" s="257"/>
      <c r="R15" s="159">
        <f>H15+K15+N15</f>
        <v>636.5</v>
      </c>
      <c r="S15" s="166">
        <f>ROUND(R15/340/3,5)</f>
        <v>0.62402</v>
      </c>
      <c r="T15" s="92" t="s">
        <v>188</v>
      </c>
      <c r="U15" s="34"/>
      <c r="V15" s="34"/>
      <c r="W15" s="34"/>
      <c r="X15" s="34"/>
      <c r="Y15" s="34"/>
      <c r="Z15" s="34"/>
    </row>
    <row r="16" spans="1:26" ht="31.5" customHeight="1">
      <c r="A16" s="92">
        <v>5</v>
      </c>
      <c r="B16" s="182" t="s">
        <v>109</v>
      </c>
      <c r="C16" s="60" t="s">
        <v>35</v>
      </c>
      <c r="D16" s="190" t="s">
        <v>112</v>
      </c>
      <c r="E16" s="191" t="s">
        <v>111</v>
      </c>
      <c r="F16" s="160" t="s">
        <v>158</v>
      </c>
      <c r="G16" s="77" t="s">
        <v>38</v>
      </c>
      <c r="H16" s="159">
        <v>209.5</v>
      </c>
      <c r="I16" s="44">
        <f>ROUND(H16/340,5)</f>
        <v>0.61618</v>
      </c>
      <c r="J16" s="43">
        <v>4</v>
      </c>
      <c r="K16" s="43">
        <v>219</v>
      </c>
      <c r="L16" s="44">
        <f>ROUND(K16/340,5)</f>
        <v>0.64412</v>
      </c>
      <c r="M16" s="43">
        <v>4</v>
      </c>
      <c r="N16" s="43">
        <v>206.5</v>
      </c>
      <c r="O16" s="44">
        <f>ROUND(N16/340,5)</f>
        <v>0.60735</v>
      </c>
      <c r="P16" s="239">
        <v>5</v>
      </c>
      <c r="Q16" s="257"/>
      <c r="R16" s="159">
        <f>H16+K16+N16</f>
        <v>635</v>
      </c>
      <c r="S16" s="166">
        <f>ROUND(R16/340/3,5)</f>
        <v>0.62255</v>
      </c>
      <c r="T16" s="92" t="s">
        <v>188</v>
      </c>
      <c r="U16" s="34"/>
      <c r="V16" s="34"/>
      <c r="W16" s="34"/>
      <c r="X16" s="34"/>
      <c r="Y16" s="34"/>
      <c r="Z16" s="34"/>
    </row>
    <row r="17" spans="1:20" ht="19.5" customHeight="1">
      <c r="A17" s="303" t="s">
        <v>137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</row>
    <row r="18" spans="1:20" ht="31.5" customHeight="1">
      <c r="A18" s="92">
        <v>1</v>
      </c>
      <c r="B18" s="182" t="s">
        <v>135</v>
      </c>
      <c r="C18" s="67">
        <v>2</v>
      </c>
      <c r="D18" s="42" t="s">
        <v>93</v>
      </c>
      <c r="E18" s="59" t="s">
        <v>92</v>
      </c>
      <c r="F18" s="131" t="s">
        <v>91</v>
      </c>
      <c r="G18" s="58" t="s">
        <v>34</v>
      </c>
      <c r="H18" s="159">
        <v>210</v>
      </c>
      <c r="I18" s="44">
        <f>ROUND(H18/340,5)</f>
        <v>0.61765</v>
      </c>
      <c r="J18" s="43">
        <v>1</v>
      </c>
      <c r="K18" s="43">
        <v>221.5</v>
      </c>
      <c r="L18" s="44">
        <f>ROUND(K18/340,5)</f>
        <v>0.65147</v>
      </c>
      <c r="M18" s="43">
        <v>1</v>
      </c>
      <c r="N18" s="43">
        <v>218</v>
      </c>
      <c r="O18" s="44">
        <f>ROUND(N18/340,5)</f>
        <v>0.64118</v>
      </c>
      <c r="P18" s="43">
        <v>1</v>
      </c>
      <c r="Q18" s="43"/>
      <c r="R18" s="43">
        <f>H18+K18+N18</f>
        <v>649.5</v>
      </c>
      <c r="S18" s="166">
        <f>ROUND(R18/340/3,5)</f>
        <v>0.63676</v>
      </c>
      <c r="T18" s="92" t="s">
        <v>186</v>
      </c>
    </row>
    <row r="19" spans="1:20" ht="31.5" customHeight="1">
      <c r="A19" s="211">
        <v>2</v>
      </c>
      <c r="B19" s="220" t="s">
        <v>72</v>
      </c>
      <c r="C19" s="212">
        <v>2</v>
      </c>
      <c r="D19" s="71" t="s">
        <v>82</v>
      </c>
      <c r="E19" s="69" t="s">
        <v>36</v>
      </c>
      <c r="F19" s="69" t="s">
        <v>83</v>
      </c>
      <c r="G19" s="221" t="s">
        <v>71</v>
      </c>
      <c r="H19" s="213">
        <v>202.5</v>
      </c>
      <c r="I19" s="214">
        <f>ROUND(H19/340,5)</f>
        <v>0.59559</v>
      </c>
      <c r="J19" s="215">
        <v>2</v>
      </c>
      <c r="K19" s="215">
        <v>202.5</v>
      </c>
      <c r="L19" s="214">
        <f>ROUND(K19/340,5)</f>
        <v>0.59559</v>
      </c>
      <c r="M19" s="215">
        <v>2</v>
      </c>
      <c r="N19" s="215">
        <v>197.5</v>
      </c>
      <c r="O19" s="214">
        <f>ROUND(N19/340,5)</f>
        <v>0.58088</v>
      </c>
      <c r="P19" s="215">
        <v>2</v>
      </c>
      <c r="Q19" s="215">
        <v>1</v>
      </c>
      <c r="R19" s="215">
        <f>H19+K19+N19</f>
        <v>602.5</v>
      </c>
      <c r="S19" s="216">
        <f>ROUND(R19/340/3,5)</f>
        <v>0.59069</v>
      </c>
      <c r="T19" s="211"/>
    </row>
    <row r="20" spans="1:20" ht="31.5" customHeight="1">
      <c r="A20" s="92">
        <v>3</v>
      </c>
      <c r="B20" s="61" t="s">
        <v>114</v>
      </c>
      <c r="C20" s="92" t="s">
        <v>35</v>
      </c>
      <c r="D20" s="71" t="s">
        <v>82</v>
      </c>
      <c r="E20" s="69" t="s">
        <v>36</v>
      </c>
      <c r="F20" s="69" t="s">
        <v>83</v>
      </c>
      <c r="G20" s="77" t="s">
        <v>71</v>
      </c>
      <c r="H20" s="217">
        <v>192</v>
      </c>
      <c r="I20" s="218">
        <f>ROUND(H20/340,5)</f>
        <v>0.56471</v>
      </c>
      <c r="J20" s="217">
        <v>3</v>
      </c>
      <c r="K20" s="217">
        <v>185.5</v>
      </c>
      <c r="L20" s="218">
        <f>ROUND(K20/340,5)</f>
        <v>0.54559</v>
      </c>
      <c r="M20" s="217">
        <v>3</v>
      </c>
      <c r="N20" s="217">
        <v>176.5</v>
      </c>
      <c r="O20" s="218">
        <f>ROUND(N20/340,5)</f>
        <v>0.51912</v>
      </c>
      <c r="P20" s="217">
        <v>3</v>
      </c>
      <c r="Q20" s="217">
        <v>1</v>
      </c>
      <c r="R20" s="217">
        <f>H20+K20+N20</f>
        <v>554</v>
      </c>
      <c r="S20" s="219">
        <f>ROUND(R20/340/3,5)</f>
        <v>0.54314</v>
      </c>
      <c r="T20" s="92"/>
    </row>
    <row r="21" spans="1:20" ht="15" customHeight="1">
      <c r="A21" s="79"/>
      <c r="B21" s="84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0" ht="15" customHeight="1">
      <c r="A22" s="79"/>
      <c r="B22" s="88" t="s">
        <v>3</v>
      </c>
      <c r="C22" s="89"/>
      <c r="D22" s="54"/>
      <c r="E22" s="54"/>
      <c r="F22" s="90"/>
      <c r="G22" s="54" t="s">
        <v>53</v>
      </c>
      <c r="H22" s="91"/>
      <c r="I22" s="54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1:20" ht="15" customHeight="1">
      <c r="A23" s="193"/>
      <c r="B23" s="54"/>
      <c r="C23" s="54"/>
      <c r="D23" s="54"/>
      <c r="E23" s="54"/>
      <c r="F23" s="90"/>
      <c r="G23" s="54"/>
      <c r="H23" s="91"/>
      <c r="I23" s="54"/>
      <c r="J23" s="193"/>
      <c r="K23" s="193"/>
      <c r="L23" s="193"/>
      <c r="M23" s="79"/>
      <c r="N23" s="79"/>
      <c r="O23" s="79"/>
      <c r="P23" s="79"/>
      <c r="Q23" s="79"/>
      <c r="R23" s="79"/>
      <c r="S23" s="79"/>
      <c r="T23" s="79"/>
    </row>
    <row r="24" spans="1:20" ht="15" customHeight="1">
      <c r="A24" s="193"/>
      <c r="B24" s="88" t="s">
        <v>4</v>
      </c>
      <c r="C24" s="89"/>
      <c r="D24" s="54"/>
      <c r="E24" s="54"/>
      <c r="F24" s="90"/>
      <c r="G24" s="54" t="s">
        <v>54</v>
      </c>
      <c r="H24" s="91"/>
      <c r="I24" s="54"/>
      <c r="J24" s="196"/>
      <c r="K24" s="193"/>
      <c r="L24" s="193"/>
      <c r="M24" s="79"/>
      <c r="N24" s="79"/>
      <c r="O24" s="79"/>
      <c r="P24" s="79"/>
      <c r="Q24" s="79"/>
      <c r="R24" s="79"/>
      <c r="S24" s="79"/>
      <c r="T24" s="79"/>
    </row>
    <row r="25" spans="1:12" ht="12.75">
      <c r="A25" s="34"/>
      <c r="B25" s="96"/>
      <c r="C25" s="194"/>
      <c r="D25" s="195"/>
      <c r="E25" s="96"/>
      <c r="F25" s="96"/>
      <c r="G25" s="96"/>
      <c r="H25" s="107"/>
      <c r="I25" s="108"/>
      <c r="J25" s="196"/>
      <c r="K25" s="34"/>
      <c r="L25" s="34"/>
    </row>
    <row r="26" spans="1:12" ht="12.75">
      <c r="A26" s="34"/>
      <c r="B26" s="96"/>
      <c r="C26" s="194"/>
      <c r="D26" s="197"/>
      <c r="E26" s="96"/>
      <c r="F26" s="96"/>
      <c r="G26" s="96"/>
      <c r="H26" s="107"/>
      <c r="I26" s="108"/>
      <c r="J26" s="198"/>
      <c r="K26" s="34"/>
      <c r="L26" s="34"/>
    </row>
    <row r="27" spans="1:12" ht="12.75">
      <c r="A27" s="34"/>
      <c r="B27" s="96"/>
      <c r="C27" s="194"/>
      <c r="D27" s="199"/>
      <c r="E27" s="96"/>
      <c r="F27" s="96"/>
      <c r="G27" s="96"/>
      <c r="H27" s="200"/>
      <c r="I27" s="108"/>
      <c r="J27" s="201"/>
      <c r="K27" s="34"/>
      <c r="L27" s="34"/>
    </row>
    <row r="28" spans="1:12" ht="12.75">
      <c r="A28" s="34"/>
      <c r="B28" s="202"/>
      <c r="C28" s="202"/>
      <c r="D28" s="202"/>
      <c r="E28" s="202"/>
      <c r="F28" s="202"/>
      <c r="G28" s="202"/>
      <c r="H28" s="203"/>
      <c r="I28" s="202"/>
      <c r="J28" s="202"/>
      <c r="K28" s="34"/>
      <c r="L28" s="34"/>
    </row>
    <row r="29" spans="1:12" ht="12.75">
      <c r="A29" s="34"/>
      <c r="B29" s="305"/>
      <c r="C29" s="305"/>
      <c r="D29" s="305"/>
      <c r="E29" s="305"/>
      <c r="F29" s="305"/>
      <c r="G29" s="305"/>
      <c r="H29" s="305"/>
      <c r="I29" s="305"/>
      <c r="J29" s="305"/>
      <c r="K29" s="34"/>
      <c r="L29" s="34"/>
    </row>
    <row r="30" spans="1:12" ht="12.75">
      <c r="A30" s="34"/>
      <c r="B30" s="204"/>
      <c r="C30" s="205"/>
      <c r="D30" s="195"/>
      <c r="E30" s="96"/>
      <c r="F30" s="96"/>
      <c r="G30" s="96"/>
      <c r="H30" s="206"/>
      <c r="I30" s="108"/>
      <c r="J30" s="198"/>
      <c r="K30" s="34"/>
      <c r="L30" s="34"/>
    </row>
    <row r="31" spans="1:12" ht="12.75">
      <c r="A31" s="34"/>
      <c r="B31" s="204"/>
      <c r="C31" s="205"/>
      <c r="D31" s="195"/>
      <c r="E31" s="204"/>
      <c r="F31" s="204"/>
      <c r="G31" s="204"/>
      <c r="H31" s="107"/>
      <c r="I31" s="207"/>
      <c r="J31" s="196"/>
      <c r="K31" s="34"/>
      <c r="L31" s="34"/>
    </row>
    <row r="32" spans="1:12" ht="12.75">
      <c r="A32" s="34"/>
      <c r="B32" s="204"/>
      <c r="C32" s="205"/>
      <c r="D32" s="208"/>
      <c r="E32" s="204"/>
      <c r="F32" s="204"/>
      <c r="G32" s="204"/>
      <c r="H32" s="206"/>
      <c r="I32" s="207"/>
      <c r="J32" s="198"/>
      <c r="K32" s="34"/>
      <c r="L32" s="34"/>
    </row>
    <row r="33" spans="1:12" ht="12.75">
      <c r="A33" s="34"/>
      <c r="B33" s="204"/>
      <c r="C33" s="205"/>
      <c r="D33" s="195"/>
      <c r="E33" s="96"/>
      <c r="F33" s="96"/>
      <c r="G33" s="96"/>
      <c r="H33" s="206"/>
      <c r="I33" s="108"/>
      <c r="J33" s="198"/>
      <c r="K33" s="34"/>
      <c r="L33" s="34"/>
    </row>
    <row r="34" spans="1:12" ht="12.75">
      <c r="A34" s="34"/>
      <c r="B34" s="204"/>
      <c r="C34" s="205"/>
      <c r="D34" s="199"/>
      <c r="E34" s="96"/>
      <c r="F34" s="96"/>
      <c r="G34" s="96"/>
      <c r="H34" s="200"/>
      <c r="I34" s="108"/>
      <c r="J34" s="201"/>
      <c r="K34" s="34"/>
      <c r="L34" s="34"/>
    </row>
    <row r="35" spans="1:12" ht="12.75">
      <c r="A35" s="34"/>
      <c r="B35" s="204"/>
      <c r="C35" s="205"/>
      <c r="D35" s="195"/>
      <c r="E35" s="204"/>
      <c r="F35" s="204"/>
      <c r="G35" s="204"/>
      <c r="H35" s="206"/>
      <c r="I35" s="207"/>
      <c r="J35" s="198"/>
      <c r="K35" s="34"/>
      <c r="L35" s="34"/>
    </row>
    <row r="36" spans="1:12" ht="12.75">
      <c r="A36" s="34"/>
      <c r="B36" s="204"/>
      <c r="C36" s="205"/>
      <c r="D36" s="195"/>
      <c r="E36" s="96"/>
      <c r="F36" s="96"/>
      <c r="G36" s="96"/>
      <c r="H36" s="206"/>
      <c r="I36" s="108"/>
      <c r="J36" s="198"/>
      <c r="K36" s="34"/>
      <c r="L36" s="34"/>
    </row>
    <row r="37" spans="1:12" ht="12.75">
      <c r="A37" s="34"/>
      <c r="B37" s="204"/>
      <c r="C37" s="205"/>
      <c r="D37" s="199"/>
      <c r="E37" s="96"/>
      <c r="F37" s="96"/>
      <c r="G37" s="96"/>
      <c r="H37" s="200"/>
      <c r="I37" s="207"/>
      <c r="J37" s="201"/>
      <c r="K37" s="34"/>
      <c r="L37" s="34"/>
    </row>
    <row r="38" spans="1:12" ht="12.75">
      <c r="A38" s="34"/>
      <c r="B38" s="204"/>
      <c r="C38" s="205"/>
      <c r="D38" s="209"/>
      <c r="E38" s="96"/>
      <c r="F38" s="96"/>
      <c r="G38" s="96"/>
      <c r="H38" s="206"/>
      <c r="I38" s="207"/>
      <c r="J38" s="196"/>
      <c r="K38" s="34"/>
      <c r="L38" s="34"/>
    </row>
    <row r="39" spans="1:12" ht="12.75">
      <c r="A39" s="34"/>
      <c r="B39" s="210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210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210"/>
      <c r="C41" s="34"/>
      <c r="D41" s="34"/>
      <c r="E41" s="34"/>
      <c r="F41" s="34"/>
      <c r="G41" s="34"/>
      <c r="H41" s="34"/>
      <c r="I41" s="34"/>
      <c r="J41" s="34"/>
      <c r="K41" s="34"/>
      <c r="L41" s="34"/>
    </row>
  </sheetData>
  <sheetProtection/>
  <mergeCells count="23">
    <mergeCell ref="B29:J29"/>
    <mergeCell ref="T9:T10"/>
    <mergeCell ref="A1:T1"/>
    <mergeCell ref="C9:C10"/>
    <mergeCell ref="A9:A10"/>
    <mergeCell ref="H9:J9"/>
    <mergeCell ref="O8:T8"/>
    <mergeCell ref="E9:E10"/>
    <mergeCell ref="G9:G10"/>
    <mergeCell ref="F9:F10"/>
    <mergeCell ref="A17:T17"/>
    <mergeCell ref="A11:T11"/>
    <mergeCell ref="B9:B10"/>
    <mergeCell ref="N9:P9"/>
    <mergeCell ref="Q9:Q10"/>
    <mergeCell ref="R9:R10"/>
    <mergeCell ref="A2:T2"/>
    <mergeCell ref="S9:S10"/>
    <mergeCell ref="A3:T3"/>
    <mergeCell ref="A4:T4"/>
    <mergeCell ref="K9:M9"/>
    <mergeCell ref="A6:T6"/>
    <mergeCell ref="D9:D10"/>
  </mergeCells>
  <printOptions/>
  <pageMargins left="0.25" right="0.25" top="0.75" bottom="0.75" header="0.3" footer="0.3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4">
      <selection activeCell="F27" sqref="F27"/>
    </sheetView>
  </sheetViews>
  <sheetFormatPr defaultColWidth="9.140625" defaultRowHeight="12.75"/>
  <cols>
    <col min="1" max="1" width="4.7109375" style="0" customWidth="1"/>
    <col min="2" max="2" width="13.7109375" style="0" customWidth="1"/>
    <col min="3" max="3" width="6.7109375" style="0" customWidth="1"/>
    <col min="4" max="4" width="30.7109375" style="0" customWidth="1"/>
    <col min="5" max="5" width="7.7109375" style="0" customWidth="1"/>
    <col min="6" max="6" width="11.7109375" style="0" customWidth="1"/>
    <col min="7" max="7" width="20.7109375" style="0" customWidth="1"/>
    <col min="8" max="8" width="6.7109375" style="0" customWidth="1"/>
    <col min="9" max="9" width="9.710937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4.7109375" style="0" customWidth="1"/>
    <col min="14" max="14" width="6.7109375" style="0" customWidth="1"/>
    <col min="15" max="15" width="9.7109375" style="0" customWidth="1"/>
    <col min="16" max="17" width="4.7109375" style="0" customWidth="1"/>
    <col min="18" max="18" width="6.7109375" style="0" customWidth="1"/>
    <col min="19" max="19" width="9.7109375" style="0" customWidth="1"/>
    <col min="20" max="20" width="6.7109375" style="0" customWidth="1"/>
  </cols>
  <sheetData>
    <row r="1" spans="1:20" ht="24.75" customHeight="1">
      <c r="A1" s="259" t="s">
        <v>100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ht="24.75" customHeight="1">
      <c r="A2" s="258" t="s">
        <v>69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</row>
    <row r="3" spans="1:20" ht="24.75" customHeight="1">
      <c r="A3" s="258" t="s">
        <v>66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</row>
    <row r="4" spans="1:20" ht="24.75" customHeight="1">
      <c r="A4" s="277" t="s">
        <v>62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5" customHeight="1">
      <c r="A5" s="244"/>
      <c r="B5" s="244"/>
      <c r="C5" s="244"/>
      <c r="D5" s="244"/>
      <c r="E5" s="245"/>
      <c r="F5" s="244"/>
      <c r="G5" s="246"/>
      <c r="H5" s="247"/>
      <c r="I5" s="244"/>
      <c r="J5" s="247"/>
      <c r="K5" s="247"/>
      <c r="L5" s="244"/>
      <c r="M5" s="247"/>
      <c r="N5" s="244"/>
      <c r="O5" s="244"/>
      <c r="P5" s="247"/>
      <c r="Q5" s="244"/>
      <c r="R5" s="244"/>
      <c r="S5" s="244"/>
      <c r="T5" s="233"/>
    </row>
    <row r="6" spans="1:20" ht="15" customHeight="1">
      <c r="A6" s="278" t="s">
        <v>181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</row>
    <row r="7" spans="1:20" ht="15" customHeight="1">
      <c r="A7" s="230"/>
      <c r="B7" s="230"/>
      <c r="C7" s="230"/>
      <c r="D7" s="230"/>
      <c r="E7" s="231"/>
      <c r="F7" s="230"/>
      <c r="G7" s="232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3"/>
    </row>
    <row r="8" spans="1:20" s="254" customFormat="1" ht="15" customHeight="1">
      <c r="A8" s="146" t="s">
        <v>2</v>
      </c>
      <c r="B8" s="147"/>
      <c r="C8" s="148"/>
      <c r="D8" s="149"/>
      <c r="E8" s="153"/>
      <c r="F8" s="149"/>
      <c r="G8" s="154"/>
      <c r="H8" s="87"/>
      <c r="I8" s="125"/>
      <c r="J8" s="87"/>
      <c r="K8" s="87"/>
      <c r="L8" s="125"/>
      <c r="M8" s="87"/>
      <c r="N8" s="125"/>
      <c r="O8" s="276" t="s">
        <v>106</v>
      </c>
      <c r="P8" s="276"/>
      <c r="Q8" s="276"/>
      <c r="R8" s="276"/>
      <c r="S8" s="276"/>
      <c r="T8" s="276"/>
    </row>
    <row r="9" spans="1:20" ht="15" customHeight="1">
      <c r="A9" s="312" t="s">
        <v>1</v>
      </c>
      <c r="B9" s="309" t="s">
        <v>161</v>
      </c>
      <c r="C9" s="310" t="s">
        <v>75</v>
      </c>
      <c r="D9" s="311" t="s">
        <v>162</v>
      </c>
      <c r="E9" s="312" t="s">
        <v>31</v>
      </c>
      <c r="F9" s="309" t="s">
        <v>13</v>
      </c>
      <c r="G9" s="309" t="s">
        <v>7</v>
      </c>
      <c r="H9" s="309" t="s">
        <v>20</v>
      </c>
      <c r="I9" s="309"/>
      <c r="J9" s="309"/>
      <c r="K9" s="309" t="s">
        <v>8</v>
      </c>
      <c r="L9" s="309"/>
      <c r="M9" s="309"/>
      <c r="N9" s="309" t="s">
        <v>19</v>
      </c>
      <c r="O9" s="309"/>
      <c r="P9" s="309"/>
      <c r="Q9" s="315" t="s">
        <v>9</v>
      </c>
      <c r="R9" s="312" t="s">
        <v>10</v>
      </c>
      <c r="S9" s="310" t="s">
        <v>41</v>
      </c>
      <c r="T9" s="312" t="s">
        <v>42</v>
      </c>
    </row>
    <row r="10" spans="1:20" ht="45" customHeight="1">
      <c r="A10" s="312"/>
      <c r="B10" s="309"/>
      <c r="C10" s="310"/>
      <c r="D10" s="311"/>
      <c r="E10" s="312"/>
      <c r="F10" s="309"/>
      <c r="G10" s="309"/>
      <c r="H10" s="248" t="s">
        <v>43</v>
      </c>
      <c r="I10" s="67" t="s">
        <v>0</v>
      </c>
      <c r="J10" s="248" t="s">
        <v>1</v>
      </c>
      <c r="K10" s="248" t="s">
        <v>43</v>
      </c>
      <c r="L10" s="67" t="s">
        <v>0</v>
      </c>
      <c r="M10" s="248" t="s">
        <v>1</v>
      </c>
      <c r="N10" s="248" t="s">
        <v>43</v>
      </c>
      <c r="O10" s="67" t="s">
        <v>0</v>
      </c>
      <c r="P10" s="248" t="s">
        <v>1</v>
      </c>
      <c r="Q10" s="315"/>
      <c r="R10" s="312"/>
      <c r="S10" s="310"/>
      <c r="T10" s="313"/>
    </row>
    <row r="11" spans="1:20" ht="19.5" customHeight="1">
      <c r="A11" s="314" t="s">
        <v>12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ht="31.5" customHeight="1">
      <c r="A12" s="67">
        <v>1</v>
      </c>
      <c r="B12" s="61" t="s">
        <v>163</v>
      </c>
      <c r="C12" s="249" t="s">
        <v>35</v>
      </c>
      <c r="D12" s="74" t="s">
        <v>164</v>
      </c>
      <c r="E12" s="78" t="s">
        <v>36</v>
      </c>
      <c r="F12" s="163" t="s">
        <v>64</v>
      </c>
      <c r="G12" s="76" t="s">
        <v>61</v>
      </c>
      <c r="H12" s="67">
        <v>155</v>
      </c>
      <c r="I12" s="94">
        <f aca="true" t="shared" si="0" ref="I12:I20">ROUND(H12/230,5)</f>
        <v>0.67391</v>
      </c>
      <c r="J12" s="67">
        <v>2</v>
      </c>
      <c r="K12" s="67">
        <v>159</v>
      </c>
      <c r="L12" s="94">
        <f aca="true" t="shared" si="1" ref="L12:L20">ROUND(K12/230,5)</f>
        <v>0.6913</v>
      </c>
      <c r="M12" s="67">
        <v>1</v>
      </c>
      <c r="N12" s="67">
        <v>154</v>
      </c>
      <c r="O12" s="94">
        <f aca="true" t="shared" si="2" ref="O12:O20">ROUND(N12/230,5)</f>
        <v>0.66957</v>
      </c>
      <c r="P12" s="67">
        <v>1</v>
      </c>
      <c r="Q12" s="67"/>
      <c r="R12" s="60">
        <f aca="true" t="shared" si="3" ref="R12:R20">H12+K12+N12</f>
        <v>468</v>
      </c>
      <c r="S12" s="165">
        <f aca="true" t="shared" si="4" ref="S12:S20">ROUND(R12/230/3,5)</f>
        <v>0.67826</v>
      </c>
      <c r="T12" s="157" t="s">
        <v>144</v>
      </c>
    </row>
    <row r="13" spans="1:20" ht="31.5" customHeight="1">
      <c r="A13" s="67">
        <v>2</v>
      </c>
      <c r="B13" s="42" t="s">
        <v>165</v>
      </c>
      <c r="C13" s="67" t="s">
        <v>35</v>
      </c>
      <c r="D13" s="250" t="s">
        <v>166</v>
      </c>
      <c r="E13" s="64" t="s">
        <v>87</v>
      </c>
      <c r="F13" s="131" t="s">
        <v>88</v>
      </c>
      <c r="G13" s="251" t="s">
        <v>89</v>
      </c>
      <c r="H13" s="67">
        <v>155.5</v>
      </c>
      <c r="I13" s="94">
        <f t="shared" si="0"/>
        <v>0.67609</v>
      </c>
      <c r="J13" s="67">
        <v>1</v>
      </c>
      <c r="K13" s="67">
        <v>154.5</v>
      </c>
      <c r="L13" s="94">
        <f t="shared" si="1"/>
        <v>0.67174</v>
      </c>
      <c r="M13" s="67">
        <v>2</v>
      </c>
      <c r="N13" s="67">
        <v>153.5</v>
      </c>
      <c r="O13" s="94">
        <f t="shared" si="2"/>
        <v>0.66739</v>
      </c>
      <c r="P13" s="67">
        <v>2</v>
      </c>
      <c r="Q13" s="252"/>
      <c r="R13" s="60">
        <f t="shared" si="3"/>
        <v>463.5</v>
      </c>
      <c r="S13" s="165">
        <f t="shared" si="4"/>
        <v>0.67174</v>
      </c>
      <c r="T13" s="157" t="s">
        <v>144</v>
      </c>
    </row>
    <row r="14" spans="1:20" ht="31.5" customHeight="1">
      <c r="A14" s="67">
        <v>3</v>
      </c>
      <c r="B14" s="74" t="s">
        <v>167</v>
      </c>
      <c r="C14" s="67" t="s">
        <v>35</v>
      </c>
      <c r="D14" s="250" t="s">
        <v>166</v>
      </c>
      <c r="E14" s="64" t="s">
        <v>87</v>
      </c>
      <c r="F14" s="131" t="s">
        <v>88</v>
      </c>
      <c r="G14" s="251" t="s">
        <v>89</v>
      </c>
      <c r="H14" s="67">
        <v>153</v>
      </c>
      <c r="I14" s="94">
        <f t="shared" si="0"/>
        <v>0.66522</v>
      </c>
      <c r="J14" s="67">
        <v>4</v>
      </c>
      <c r="K14" s="67">
        <v>153</v>
      </c>
      <c r="L14" s="94">
        <f t="shared" si="1"/>
        <v>0.66522</v>
      </c>
      <c r="M14" s="67">
        <v>5</v>
      </c>
      <c r="N14" s="67">
        <v>153</v>
      </c>
      <c r="O14" s="94">
        <f t="shared" si="2"/>
        <v>0.66522</v>
      </c>
      <c r="P14" s="67">
        <v>3</v>
      </c>
      <c r="Q14" s="67">
        <v>1</v>
      </c>
      <c r="R14" s="60">
        <f t="shared" si="3"/>
        <v>459</v>
      </c>
      <c r="S14" s="165">
        <f t="shared" si="4"/>
        <v>0.66522</v>
      </c>
      <c r="T14" s="157" t="s">
        <v>144</v>
      </c>
    </row>
    <row r="15" spans="1:20" ht="31.5" customHeight="1">
      <c r="A15" s="67">
        <v>4</v>
      </c>
      <c r="B15" s="74" t="s">
        <v>168</v>
      </c>
      <c r="C15" s="67" t="s">
        <v>35</v>
      </c>
      <c r="D15" s="256" t="s">
        <v>177</v>
      </c>
      <c r="E15" s="162" t="s">
        <v>176</v>
      </c>
      <c r="F15" s="162" t="s">
        <v>105</v>
      </c>
      <c r="G15" s="77" t="s">
        <v>38</v>
      </c>
      <c r="H15" s="67">
        <v>153.5</v>
      </c>
      <c r="I15" s="94">
        <f t="shared" si="0"/>
        <v>0.66739</v>
      </c>
      <c r="J15" s="67">
        <v>3</v>
      </c>
      <c r="K15" s="67">
        <v>154</v>
      </c>
      <c r="L15" s="94">
        <f t="shared" si="1"/>
        <v>0.66957</v>
      </c>
      <c r="M15" s="67">
        <v>4</v>
      </c>
      <c r="N15" s="67">
        <v>149.5</v>
      </c>
      <c r="O15" s="94">
        <f t="shared" si="2"/>
        <v>0.65</v>
      </c>
      <c r="P15" s="67">
        <v>5</v>
      </c>
      <c r="Q15" s="67">
        <v>1</v>
      </c>
      <c r="R15" s="60">
        <f t="shared" si="3"/>
        <v>457</v>
      </c>
      <c r="S15" s="165">
        <f t="shared" si="4"/>
        <v>0.66232</v>
      </c>
      <c r="T15" s="157" t="s">
        <v>144</v>
      </c>
    </row>
    <row r="16" spans="1:20" ht="31.5" customHeight="1">
      <c r="A16" s="67">
        <v>5</v>
      </c>
      <c r="B16" s="42" t="s">
        <v>175</v>
      </c>
      <c r="C16" s="67" t="s">
        <v>35</v>
      </c>
      <c r="D16" s="74" t="s">
        <v>180</v>
      </c>
      <c r="E16" s="163" t="s">
        <v>178</v>
      </c>
      <c r="F16" s="163" t="s">
        <v>179</v>
      </c>
      <c r="G16" s="77" t="s">
        <v>138</v>
      </c>
      <c r="H16" s="67">
        <v>146</v>
      </c>
      <c r="I16" s="94">
        <f t="shared" si="0"/>
        <v>0.63478</v>
      </c>
      <c r="J16" s="67">
        <v>6</v>
      </c>
      <c r="K16" s="67">
        <v>154.5</v>
      </c>
      <c r="L16" s="94">
        <f t="shared" si="1"/>
        <v>0.67174</v>
      </c>
      <c r="M16" s="67">
        <v>3</v>
      </c>
      <c r="N16" s="67">
        <v>152.5</v>
      </c>
      <c r="O16" s="94">
        <f t="shared" si="2"/>
        <v>0.66304</v>
      </c>
      <c r="P16" s="67">
        <v>4</v>
      </c>
      <c r="Q16" s="67"/>
      <c r="R16" s="60">
        <f t="shared" si="3"/>
        <v>453</v>
      </c>
      <c r="S16" s="165">
        <f t="shared" si="4"/>
        <v>0.65652</v>
      </c>
      <c r="T16" s="157" t="s">
        <v>144</v>
      </c>
    </row>
    <row r="17" spans="1:20" ht="31.5" customHeight="1">
      <c r="A17" s="67">
        <v>6</v>
      </c>
      <c r="B17" s="61" t="s">
        <v>116</v>
      </c>
      <c r="C17" s="249" t="s">
        <v>35</v>
      </c>
      <c r="D17" s="253" t="s">
        <v>172</v>
      </c>
      <c r="E17" s="78" t="s">
        <v>36</v>
      </c>
      <c r="F17" s="160"/>
      <c r="G17" s="77" t="s">
        <v>38</v>
      </c>
      <c r="H17" s="67">
        <v>149</v>
      </c>
      <c r="I17" s="94">
        <f t="shared" si="0"/>
        <v>0.64783</v>
      </c>
      <c r="J17" s="67">
        <v>5</v>
      </c>
      <c r="K17" s="67">
        <v>151</v>
      </c>
      <c r="L17" s="94">
        <f t="shared" si="1"/>
        <v>0.65652</v>
      </c>
      <c r="M17" s="67">
        <v>6</v>
      </c>
      <c r="N17" s="67">
        <v>148</v>
      </c>
      <c r="O17" s="94">
        <f t="shared" si="2"/>
        <v>0.64348</v>
      </c>
      <c r="P17" s="67">
        <v>6</v>
      </c>
      <c r="Q17" s="252"/>
      <c r="R17" s="60">
        <f t="shared" si="3"/>
        <v>448</v>
      </c>
      <c r="S17" s="165">
        <f t="shared" si="4"/>
        <v>0.64928</v>
      </c>
      <c r="T17" s="157" t="s">
        <v>144</v>
      </c>
    </row>
    <row r="18" spans="1:20" ht="31.5" customHeight="1">
      <c r="A18" s="67">
        <v>7</v>
      </c>
      <c r="B18" s="61" t="s">
        <v>169</v>
      </c>
      <c r="C18" s="67" t="s">
        <v>35</v>
      </c>
      <c r="D18" s="65" t="s">
        <v>170</v>
      </c>
      <c r="E18" s="78" t="s">
        <v>36</v>
      </c>
      <c r="F18" s="160" t="s">
        <v>32</v>
      </c>
      <c r="G18" s="58" t="s">
        <v>34</v>
      </c>
      <c r="H18" s="67">
        <v>143</v>
      </c>
      <c r="I18" s="94">
        <f t="shared" si="0"/>
        <v>0.62174</v>
      </c>
      <c r="J18" s="67">
        <v>7</v>
      </c>
      <c r="K18" s="67">
        <v>144</v>
      </c>
      <c r="L18" s="94">
        <f t="shared" si="1"/>
        <v>0.62609</v>
      </c>
      <c r="M18" s="67">
        <v>8</v>
      </c>
      <c r="N18" s="67">
        <v>142</v>
      </c>
      <c r="O18" s="94">
        <f t="shared" si="2"/>
        <v>0.61739</v>
      </c>
      <c r="P18" s="67">
        <v>7</v>
      </c>
      <c r="Q18" s="67"/>
      <c r="R18" s="60">
        <f t="shared" si="3"/>
        <v>429</v>
      </c>
      <c r="S18" s="165">
        <f t="shared" si="4"/>
        <v>0.62174</v>
      </c>
      <c r="T18" s="157" t="s">
        <v>145</v>
      </c>
    </row>
    <row r="19" spans="1:20" ht="31.5" customHeight="1">
      <c r="A19" s="67">
        <v>8</v>
      </c>
      <c r="B19" s="61" t="s">
        <v>149</v>
      </c>
      <c r="C19" s="67" t="s">
        <v>35</v>
      </c>
      <c r="D19" s="65" t="s">
        <v>174</v>
      </c>
      <c r="E19" s="162" t="s">
        <v>173</v>
      </c>
      <c r="F19" s="162" t="s">
        <v>105</v>
      </c>
      <c r="G19" s="58" t="s">
        <v>139</v>
      </c>
      <c r="H19" s="67">
        <v>138.5</v>
      </c>
      <c r="I19" s="94">
        <f t="shared" si="0"/>
        <v>0.60217</v>
      </c>
      <c r="J19" s="67">
        <v>9</v>
      </c>
      <c r="K19" s="67">
        <v>147.5</v>
      </c>
      <c r="L19" s="94">
        <f t="shared" si="1"/>
        <v>0.6413</v>
      </c>
      <c r="M19" s="67">
        <v>7</v>
      </c>
      <c r="N19" s="67">
        <v>139.5</v>
      </c>
      <c r="O19" s="94">
        <f t="shared" si="2"/>
        <v>0.60652</v>
      </c>
      <c r="P19" s="67">
        <v>8</v>
      </c>
      <c r="Q19" s="252"/>
      <c r="R19" s="60">
        <f t="shared" si="3"/>
        <v>425.5</v>
      </c>
      <c r="S19" s="165">
        <f t="shared" si="4"/>
        <v>0.61667</v>
      </c>
      <c r="T19" s="157" t="s">
        <v>145</v>
      </c>
    </row>
    <row r="20" spans="1:20" ht="31.5" customHeight="1">
      <c r="A20" s="67">
        <v>9</v>
      </c>
      <c r="B20" s="42" t="s">
        <v>171</v>
      </c>
      <c r="C20" s="67" t="s">
        <v>35</v>
      </c>
      <c r="D20" s="74" t="s">
        <v>180</v>
      </c>
      <c r="E20" s="163" t="s">
        <v>178</v>
      </c>
      <c r="F20" s="163" t="s">
        <v>179</v>
      </c>
      <c r="G20" s="77" t="s">
        <v>138</v>
      </c>
      <c r="H20" s="67">
        <v>141.5</v>
      </c>
      <c r="I20" s="94">
        <f t="shared" si="0"/>
        <v>0.61522</v>
      </c>
      <c r="J20" s="67">
        <v>8</v>
      </c>
      <c r="K20" s="67">
        <v>133.5</v>
      </c>
      <c r="L20" s="94">
        <f t="shared" si="1"/>
        <v>0.58043</v>
      </c>
      <c r="M20" s="67">
        <v>9</v>
      </c>
      <c r="N20" s="67">
        <v>138.5</v>
      </c>
      <c r="O20" s="94">
        <f t="shared" si="2"/>
        <v>0.60217</v>
      </c>
      <c r="P20" s="67">
        <v>9</v>
      </c>
      <c r="Q20" s="67">
        <v>2</v>
      </c>
      <c r="R20" s="60">
        <f t="shared" si="3"/>
        <v>413.5</v>
      </c>
      <c r="S20" s="165">
        <f t="shared" si="4"/>
        <v>0.59928</v>
      </c>
      <c r="T20" s="157" t="s">
        <v>146</v>
      </c>
    </row>
    <row r="21" spans="1:20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15" customHeight="1">
      <c r="A22" s="54"/>
      <c r="B22" s="88" t="s">
        <v>3</v>
      </c>
      <c r="C22" s="89"/>
      <c r="D22" s="54"/>
      <c r="E22" s="90"/>
      <c r="F22" s="54"/>
      <c r="G22" s="90" t="s">
        <v>56</v>
      </c>
      <c r="H22" s="109"/>
      <c r="I22" s="109"/>
      <c r="J22" s="54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15" customHeight="1">
      <c r="A23" s="54"/>
      <c r="B23" s="88"/>
      <c r="C23" s="89"/>
      <c r="D23" s="54"/>
      <c r="E23" s="90"/>
      <c r="F23" s="54"/>
      <c r="G23" s="90"/>
      <c r="H23" s="109"/>
      <c r="I23" s="109"/>
      <c r="J23" s="54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5" customHeight="1">
      <c r="A24" s="54"/>
      <c r="B24" s="88" t="s">
        <v>4</v>
      </c>
      <c r="C24" s="89"/>
      <c r="D24" s="54"/>
      <c r="E24" s="90"/>
      <c r="F24" s="54"/>
      <c r="G24" s="90" t="s">
        <v>57</v>
      </c>
      <c r="H24" s="109"/>
      <c r="I24" s="91"/>
      <c r="J24" s="54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10" ht="15">
      <c r="A25" s="54"/>
      <c r="B25" s="54"/>
      <c r="C25" s="54"/>
      <c r="D25" s="54"/>
      <c r="E25" s="54"/>
      <c r="F25" s="54"/>
      <c r="G25" s="54"/>
      <c r="H25" s="54"/>
      <c r="I25" s="54"/>
      <c r="J25" s="54"/>
    </row>
  </sheetData>
  <sheetProtection/>
  <mergeCells count="21">
    <mergeCell ref="A11:T11"/>
    <mergeCell ref="K9:M9"/>
    <mergeCell ref="N9:P9"/>
    <mergeCell ref="Q9:Q10"/>
    <mergeCell ref="R9:R10"/>
    <mergeCell ref="A9:A10"/>
    <mergeCell ref="A1:T1"/>
    <mergeCell ref="A2:T2"/>
    <mergeCell ref="A3:T3"/>
    <mergeCell ref="A4:T4"/>
    <mergeCell ref="A6:T6"/>
    <mergeCell ref="G9:G10"/>
    <mergeCell ref="H9:J9"/>
    <mergeCell ref="S9:S10"/>
    <mergeCell ref="T9:T10"/>
    <mergeCell ref="O8:T8"/>
    <mergeCell ref="B9:B10"/>
    <mergeCell ref="C9:C10"/>
    <mergeCell ref="D9:D10"/>
    <mergeCell ref="E9:E10"/>
    <mergeCell ref="F9:F1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zoomScaleSheetLayoutView="75" workbookViewId="0" topLeftCell="A1">
      <selection activeCell="F18" sqref="F18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6.7109375" style="0" customWidth="1"/>
    <col min="4" max="4" width="30.7109375" style="0" customWidth="1"/>
    <col min="5" max="5" width="8.7109375" style="38" customWidth="1"/>
    <col min="6" max="6" width="15.7109375" style="0" customWidth="1"/>
    <col min="7" max="7" width="20.7109375" style="36" customWidth="1"/>
    <col min="8" max="8" width="6.7109375" style="0" customWidth="1"/>
    <col min="9" max="9" width="9.710937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4.7109375" style="0" customWidth="1"/>
    <col min="14" max="14" width="6.7109375" style="0" customWidth="1"/>
    <col min="15" max="15" width="9.7109375" style="0" customWidth="1"/>
    <col min="16" max="17" width="4.7109375" style="0" customWidth="1"/>
    <col min="18" max="18" width="6.7109375" style="0" customWidth="1"/>
    <col min="19" max="19" width="9.7109375" style="0" customWidth="1"/>
    <col min="20" max="20" width="6.7109375" style="0" hidden="1" customWidth="1"/>
  </cols>
  <sheetData>
    <row r="1" spans="1:20" ht="24.75" customHeight="1">
      <c r="A1" s="259" t="s">
        <v>100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ht="24.75" customHeight="1">
      <c r="A2" s="258" t="s">
        <v>69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</row>
    <row r="3" spans="1:20" ht="24.75" customHeight="1">
      <c r="A3" s="258" t="s">
        <v>66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</row>
    <row r="4" spans="1:20" ht="24.75" customHeight="1">
      <c r="A4" s="277" t="s">
        <v>62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19" ht="15" customHeight="1">
      <c r="A5" s="135"/>
      <c r="B5" s="135"/>
      <c r="C5" s="135"/>
      <c r="D5" s="135"/>
      <c r="E5" s="136"/>
      <c r="F5" s="135"/>
      <c r="G5" s="137"/>
      <c r="H5" s="138"/>
      <c r="I5" s="135"/>
      <c r="J5" s="138"/>
      <c r="K5" s="138"/>
      <c r="L5" s="135"/>
      <c r="M5" s="138"/>
      <c r="N5" s="135"/>
      <c r="O5" s="135"/>
      <c r="P5" s="138"/>
      <c r="Q5" s="135"/>
      <c r="R5" s="135"/>
      <c r="S5" s="135"/>
    </row>
    <row r="6" spans="1:20" ht="15" customHeight="1">
      <c r="A6" s="278" t="s">
        <v>182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</row>
    <row r="7" spans="1:19" ht="15" customHeight="1">
      <c r="A7" s="139"/>
      <c r="B7" s="139"/>
      <c r="C7" s="139"/>
      <c r="D7" s="139"/>
      <c r="E7" s="140"/>
      <c r="F7" s="139"/>
      <c r="G7" s="141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</row>
    <row r="8" spans="1:20" s="31" customFormat="1" ht="15" customHeight="1">
      <c r="A8" s="146" t="s">
        <v>2</v>
      </c>
      <c r="B8" s="147"/>
      <c r="C8" s="148"/>
      <c r="D8" s="149"/>
      <c r="E8" s="153"/>
      <c r="F8" s="149"/>
      <c r="G8" s="154"/>
      <c r="H8" s="87"/>
      <c r="I8" s="125"/>
      <c r="J8" s="87"/>
      <c r="K8" s="87"/>
      <c r="L8" s="125"/>
      <c r="M8" s="87"/>
      <c r="N8" s="125"/>
      <c r="O8" s="276" t="s">
        <v>106</v>
      </c>
      <c r="P8" s="276"/>
      <c r="Q8" s="276"/>
      <c r="R8" s="276"/>
      <c r="S8" s="276"/>
      <c r="T8" s="276"/>
    </row>
    <row r="9" spans="1:20" ht="15" customHeight="1">
      <c r="A9" s="289" t="s">
        <v>1</v>
      </c>
      <c r="B9" s="286" t="s">
        <v>51</v>
      </c>
      <c r="C9" s="273" t="s">
        <v>75</v>
      </c>
      <c r="D9" s="285" t="s">
        <v>52</v>
      </c>
      <c r="E9" s="289" t="s">
        <v>31</v>
      </c>
      <c r="F9" s="286" t="s">
        <v>13</v>
      </c>
      <c r="G9" s="286" t="s">
        <v>7</v>
      </c>
      <c r="H9" s="286" t="s">
        <v>26</v>
      </c>
      <c r="I9" s="286"/>
      <c r="J9" s="286"/>
      <c r="K9" s="286" t="s">
        <v>8</v>
      </c>
      <c r="L9" s="286"/>
      <c r="M9" s="286"/>
      <c r="N9" s="286" t="s">
        <v>143</v>
      </c>
      <c r="O9" s="286"/>
      <c r="P9" s="286"/>
      <c r="Q9" s="317" t="s">
        <v>9</v>
      </c>
      <c r="R9" s="289" t="s">
        <v>10</v>
      </c>
      <c r="S9" s="273" t="s">
        <v>41</v>
      </c>
      <c r="T9" s="289" t="s">
        <v>42</v>
      </c>
    </row>
    <row r="10" spans="1:20" ht="45" customHeight="1">
      <c r="A10" s="289"/>
      <c r="B10" s="286"/>
      <c r="C10" s="273"/>
      <c r="D10" s="285"/>
      <c r="E10" s="289"/>
      <c r="F10" s="286"/>
      <c r="G10" s="286"/>
      <c r="H10" s="181" t="s">
        <v>43</v>
      </c>
      <c r="I10" s="241" t="s">
        <v>0</v>
      </c>
      <c r="J10" s="181" t="s">
        <v>1</v>
      </c>
      <c r="K10" s="181" t="s">
        <v>43</v>
      </c>
      <c r="L10" s="241" t="s">
        <v>0</v>
      </c>
      <c r="M10" s="181" t="s">
        <v>1</v>
      </c>
      <c r="N10" s="181" t="s">
        <v>43</v>
      </c>
      <c r="O10" s="241" t="s">
        <v>0</v>
      </c>
      <c r="P10" s="181" t="s">
        <v>1</v>
      </c>
      <c r="Q10" s="317"/>
      <c r="R10" s="289"/>
      <c r="S10" s="273"/>
      <c r="T10" s="290"/>
    </row>
    <row r="11" spans="1:20" ht="19.5" customHeight="1">
      <c r="A11" s="316" t="s">
        <v>6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</row>
    <row r="12" spans="1:20" s="40" customFormat="1" ht="31.5" customHeight="1">
      <c r="A12" s="60">
        <v>1</v>
      </c>
      <c r="B12" s="93" t="s">
        <v>132</v>
      </c>
      <c r="C12" s="67">
        <v>2</v>
      </c>
      <c r="D12" s="65" t="s">
        <v>183</v>
      </c>
      <c r="E12" s="66" t="s">
        <v>129</v>
      </c>
      <c r="F12" s="160" t="s">
        <v>130</v>
      </c>
      <c r="G12" s="67" t="s">
        <v>131</v>
      </c>
      <c r="H12" s="60">
        <v>160.5</v>
      </c>
      <c r="I12" s="156">
        <f aca="true" t="shared" si="0" ref="I12:I21">ROUND(H12/230,5)</f>
        <v>0.69783</v>
      </c>
      <c r="J12" s="60">
        <v>2</v>
      </c>
      <c r="K12" s="60">
        <v>154</v>
      </c>
      <c r="L12" s="156">
        <f aca="true" t="shared" si="1" ref="L12:L21">ROUND(K12/230,5)</f>
        <v>0.66957</v>
      </c>
      <c r="M12" s="60">
        <v>5</v>
      </c>
      <c r="N12" s="60">
        <v>158.5</v>
      </c>
      <c r="O12" s="156">
        <f aca="true" t="shared" si="2" ref="O12:O21">ROUND(N12/230,5)</f>
        <v>0.68913</v>
      </c>
      <c r="P12" s="60">
        <v>1</v>
      </c>
      <c r="Q12" s="60"/>
      <c r="R12" s="60">
        <f aca="true" t="shared" si="3" ref="R12:R21">H12+K12+N12</f>
        <v>473</v>
      </c>
      <c r="S12" s="242">
        <f aca="true" t="shared" si="4" ref="S12:S21">ROUND(R12/230/3,5)</f>
        <v>0.68551</v>
      </c>
      <c r="T12" s="41"/>
    </row>
    <row r="13" spans="1:20" s="40" customFormat="1" ht="31.5" customHeight="1">
      <c r="A13" s="60">
        <v>2</v>
      </c>
      <c r="B13" s="61" t="s">
        <v>127</v>
      </c>
      <c r="C13" s="60">
        <v>3</v>
      </c>
      <c r="D13" s="74" t="s">
        <v>81</v>
      </c>
      <c r="E13" s="173" t="s">
        <v>36</v>
      </c>
      <c r="F13" s="163" t="s">
        <v>73</v>
      </c>
      <c r="G13" s="58" t="s">
        <v>34</v>
      </c>
      <c r="H13" s="60">
        <v>162</v>
      </c>
      <c r="I13" s="156">
        <f t="shared" si="0"/>
        <v>0.70435</v>
      </c>
      <c r="J13" s="60">
        <v>1</v>
      </c>
      <c r="K13" s="60">
        <v>154.5</v>
      </c>
      <c r="L13" s="156">
        <f t="shared" si="1"/>
        <v>0.67174</v>
      </c>
      <c r="M13" s="60">
        <v>4</v>
      </c>
      <c r="N13" s="60">
        <v>156</v>
      </c>
      <c r="O13" s="156">
        <f t="shared" si="2"/>
        <v>0.67826</v>
      </c>
      <c r="P13" s="60">
        <v>2</v>
      </c>
      <c r="Q13" s="60"/>
      <c r="R13" s="60">
        <f t="shared" si="3"/>
        <v>472.5</v>
      </c>
      <c r="S13" s="242">
        <f t="shared" si="4"/>
        <v>0.68478</v>
      </c>
      <c r="T13" s="157"/>
    </row>
    <row r="14" spans="1:20" s="40" customFormat="1" ht="31.5" customHeight="1">
      <c r="A14" s="60">
        <v>3</v>
      </c>
      <c r="B14" s="61" t="s">
        <v>126</v>
      </c>
      <c r="C14" s="67" t="s">
        <v>35</v>
      </c>
      <c r="D14" s="65" t="s">
        <v>153</v>
      </c>
      <c r="E14" s="64" t="s">
        <v>36</v>
      </c>
      <c r="F14" s="160" t="s">
        <v>63</v>
      </c>
      <c r="G14" s="76" t="s">
        <v>61</v>
      </c>
      <c r="H14" s="60">
        <v>159</v>
      </c>
      <c r="I14" s="156">
        <f t="shared" si="0"/>
        <v>0.6913</v>
      </c>
      <c r="J14" s="60">
        <v>3</v>
      </c>
      <c r="K14" s="60">
        <v>156</v>
      </c>
      <c r="L14" s="156">
        <f t="shared" si="1"/>
        <v>0.67826</v>
      </c>
      <c r="M14" s="60">
        <v>2</v>
      </c>
      <c r="N14" s="60">
        <v>157</v>
      </c>
      <c r="O14" s="156">
        <f t="shared" si="2"/>
        <v>0.68261</v>
      </c>
      <c r="P14" s="60">
        <v>3</v>
      </c>
      <c r="Q14" s="60"/>
      <c r="R14" s="60">
        <f t="shared" si="3"/>
        <v>472</v>
      </c>
      <c r="S14" s="242">
        <f t="shared" si="4"/>
        <v>0.68406</v>
      </c>
      <c r="T14" s="41"/>
    </row>
    <row r="15" spans="1:20" s="40" customFormat="1" ht="31.5" customHeight="1">
      <c r="A15" s="60">
        <v>4</v>
      </c>
      <c r="B15" s="61" t="s">
        <v>128</v>
      </c>
      <c r="C15" s="60" t="s">
        <v>35</v>
      </c>
      <c r="D15" s="62" t="s">
        <v>154</v>
      </c>
      <c r="E15" s="243" t="s">
        <v>36</v>
      </c>
      <c r="F15" s="161"/>
      <c r="G15" s="77" t="s">
        <v>38</v>
      </c>
      <c r="H15" s="60">
        <v>158</v>
      </c>
      <c r="I15" s="156">
        <f t="shared" si="0"/>
        <v>0.68696</v>
      </c>
      <c r="J15" s="60">
        <v>5</v>
      </c>
      <c r="K15" s="60">
        <v>155</v>
      </c>
      <c r="L15" s="156">
        <f t="shared" si="1"/>
        <v>0.67391</v>
      </c>
      <c r="M15" s="60">
        <v>3</v>
      </c>
      <c r="N15" s="60">
        <v>154.5</v>
      </c>
      <c r="O15" s="156">
        <f t="shared" si="2"/>
        <v>0.67174</v>
      </c>
      <c r="P15" s="60">
        <v>6</v>
      </c>
      <c r="Q15" s="60"/>
      <c r="R15" s="60">
        <f t="shared" si="3"/>
        <v>467.5</v>
      </c>
      <c r="S15" s="242">
        <f t="shared" si="4"/>
        <v>0.67754</v>
      </c>
      <c r="T15" s="157"/>
    </row>
    <row r="16" spans="1:20" s="40" customFormat="1" ht="31.5" customHeight="1">
      <c r="A16" s="60">
        <v>5</v>
      </c>
      <c r="B16" s="73" t="s">
        <v>48</v>
      </c>
      <c r="C16" s="60">
        <v>2</v>
      </c>
      <c r="D16" s="75" t="s">
        <v>49</v>
      </c>
      <c r="E16" s="64" t="s">
        <v>36</v>
      </c>
      <c r="F16" s="131" t="s">
        <v>16</v>
      </c>
      <c r="G16" s="58" t="s">
        <v>34</v>
      </c>
      <c r="H16" s="60">
        <v>158.5</v>
      </c>
      <c r="I16" s="156">
        <f t="shared" si="0"/>
        <v>0.68913</v>
      </c>
      <c r="J16" s="60">
        <v>4</v>
      </c>
      <c r="K16" s="60">
        <v>153</v>
      </c>
      <c r="L16" s="156">
        <f t="shared" si="1"/>
        <v>0.66522</v>
      </c>
      <c r="M16" s="60">
        <v>7</v>
      </c>
      <c r="N16" s="60">
        <v>155</v>
      </c>
      <c r="O16" s="156">
        <f t="shared" si="2"/>
        <v>0.67391</v>
      </c>
      <c r="P16" s="60">
        <v>4</v>
      </c>
      <c r="Q16" s="60"/>
      <c r="R16" s="60">
        <f t="shared" si="3"/>
        <v>466.5</v>
      </c>
      <c r="S16" s="242">
        <f t="shared" si="4"/>
        <v>0.67609</v>
      </c>
      <c r="T16" s="41"/>
    </row>
    <row r="17" spans="1:20" s="40" customFormat="1" ht="31.5" customHeight="1">
      <c r="A17" s="60">
        <v>6</v>
      </c>
      <c r="B17" s="179" t="s">
        <v>134</v>
      </c>
      <c r="C17" s="167">
        <v>2</v>
      </c>
      <c r="D17" s="74" t="s">
        <v>157</v>
      </c>
      <c r="E17" s="64" t="s">
        <v>155</v>
      </c>
      <c r="F17" s="160" t="s">
        <v>156</v>
      </c>
      <c r="G17" s="76" t="s">
        <v>123</v>
      </c>
      <c r="H17" s="60">
        <v>156</v>
      </c>
      <c r="I17" s="156">
        <f t="shared" si="0"/>
        <v>0.67826</v>
      </c>
      <c r="J17" s="60">
        <v>7</v>
      </c>
      <c r="K17" s="60">
        <v>154</v>
      </c>
      <c r="L17" s="156">
        <f t="shared" si="1"/>
        <v>0.66957</v>
      </c>
      <c r="M17" s="60">
        <v>5</v>
      </c>
      <c r="N17" s="60">
        <v>155</v>
      </c>
      <c r="O17" s="156">
        <f t="shared" si="2"/>
        <v>0.67391</v>
      </c>
      <c r="P17" s="60">
        <v>4</v>
      </c>
      <c r="Q17" s="155"/>
      <c r="R17" s="60">
        <f t="shared" si="3"/>
        <v>465</v>
      </c>
      <c r="S17" s="242">
        <f t="shared" si="4"/>
        <v>0.67391</v>
      </c>
      <c r="T17" s="41"/>
    </row>
    <row r="18" spans="1:20" s="40" customFormat="1" ht="31.5" customHeight="1">
      <c r="A18" s="60">
        <v>7</v>
      </c>
      <c r="B18" s="93" t="s">
        <v>74</v>
      </c>
      <c r="C18" s="67" t="s">
        <v>35</v>
      </c>
      <c r="D18" s="132" t="s">
        <v>65</v>
      </c>
      <c r="E18" s="64" t="s">
        <v>36</v>
      </c>
      <c r="F18" s="160" t="s">
        <v>63</v>
      </c>
      <c r="G18" s="76" t="s">
        <v>61</v>
      </c>
      <c r="H18" s="67">
        <v>153</v>
      </c>
      <c r="I18" s="94">
        <f t="shared" si="0"/>
        <v>0.66522</v>
      </c>
      <c r="J18" s="67">
        <v>8</v>
      </c>
      <c r="K18" s="67">
        <v>157.5</v>
      </c>
      <c r="L18" s="156">
        <f t="shared" si="1"/>
        <v>0.68478</v>
      </c>
      <c r="M18" s="67">
        <v>1</v>
      </c>
      <c r="N18" s="67">
        <v>153</v>
      </c>
      <c r="O18" s="156">
        <f t="shared" si="2"/>
        <v>0.66522</v>
      </c>
      <c r="P18" s="67">
        <v>7</v>
      </c>
      <c r="Q18" s="67"/>
      <c r="R18" s="60">
        <f t="shared" si="3"/>
        <v>463.5</v>
      </c>
      <c r="S18" s="242">
        <f t="shared" si="4"/>
        <v>0.67174</v>
      </c>
      <c r="T18" s="41"/>
    </row>
    <row r="19" spans="1:20" s="40" customFormat="1" ht="31.5" customHeight="1">
      <c r="A19" s="60">
        <v>8</v>
      </c>
      <c r="B19" s="179" t="s">
        <v>133</v>
      </c>
      <c r="C19" s="167" t="s">
        <v>35</v>
      </c>
      <c r="D19" s="74" t="s">
        <v>160</v>
      </c>
      <c r="E19" s="64" t="s">
        <v>159</v>
      </c>
      <c r="F19" s="160" t="s">
        <v>152</v>
      </c>
      <c r="G19" s="77" t="s">
        <v>38</v>
      </c>
      <c r="H19" s="60">
        <v>152</v>
      </c>
      <c r="I19" s="156">
        <f t="shared" si="0"/>
        <v>0.66087</v>
      </c>
      <c r="J19" s="60">
        <v>9</v>
      </c>
      <c r="K19" s="60">
        <v>152</v>
      </c>
      <c r="L19" s="156">
        <f t="shared" si="1"/>
        <v>0.66087</v>
      </c>
      <c r="M19" s="60">
        <v>8</v>
      </c>
      <c r="N19" s="60">
        <v>149</v>
      </c>
      <c r="O19" s="156">
        <f t="shared" si="2"/>
        <v>0.64783</v>
      </c>
      <c r="P19" s="60">
        <v>8</v>
      </c>
      <c r="Q19" s="155"/>
      <c r="R19" s="60">
        <f t="shared" si="3"/>
        <v>453</v>
      </c>
      <c r="S19" s="242">
        <f t="shared" si="4"/>
        <v>0.65652</v>
      </c>
      <c r="T19" s="41"/>
    </row>
    <row r="20" spans="1:20" s="40" customFormat="1" ht="31.5" customHeight="1">
      <c r="A20" s="60">
        <v>9</v>
      </c>
      <c r="B20" s="73" t="s">
        <v>47</v>
      </c>
      <c r="C20" s="60" t="s">
        <v>35</v>
      </c>
      <c r="D20" s="65" t="s">
        <v>44</v>
      </c>
      <c r="E20" s="66" t="s">
        <v>28</v>
      </c>
      <c r="F20" s="160" t="s">
        <v>18</v>
      </c>
      <c r="G20" s="58" t="s">
        <v>34</v>
      </c>
      <c r="H20" s="60">
        <v>157.5</v>
      </c>
      <c r="I20" s="156">
        <f t="shared" si="0"/>
        <v>0.68478</v>
      </c>
      <c r="J20" s="60">
        <v>6</v>
      </c>
      <c r="K20" s="60">
        <v>144.5</v>
      </c>
      <c r="L20" s="156">
        <f t="shared" si="1"/>
        <v>0.62826</v>
      </c>
      <c r="M20" s="60">
        <v>10</v>
      </c>
      <c r="N20" s="60">
        <v>148.5</v>
      </c>
      <c r="O20" s="156">
        <f t="shared" si="2"/>
        <v>0.64565</v>
      </c>
      <c r="P20" s="60">
        <v>9</v>
      </c>
      <c r="Q20" s="155"/>
      <c r="R20" s="60">
        <f t="shared" si="3"/>
        <v>450.5</v>
      </c>
      <c r="S20" s="242">
        <f t="shared" si="4"/>
        <v>0.6529</v>
      </c>
      <c r="T20" s="41"/>
    </row>
    <row r="21" spans="1:20" s="40" customFormat="1" ht="31.5" customHeight="1">
      <c r="A21" s="60">
        <v>10</v>
      </c>
      <c r="B21" s="192" t="s">
        <v>125</v>
      </c>
      <c r="C21" s="67" t="s">
        <v>35</v>
      </c>
      <c r="D21" s="65" t="s">
        <v>50</v>
      </c>
      <c r="E21" s="78" t="s">
        <v>36</v>
      </c>
      <c r="F21" s="160" t="s">
        <v>37</v>
      </c>
      <c r="G21" s="58" t="s">
        <v>34</v>
      </c>
      <c r="H21" s="67">
        <v>149.5</v>
      </c>
      <c r="I21" s="94">
        <f t="shared" si="0"/>
        <v>0.65</v>
      </c>
      <c r="J21" s="67">
        <v>10</v>
      </c>
      <c r="K21" s="67">
        <v>150</v>
      </c>
      <c r="L21" s="156">
        <f t="shared" si="1"/>
        <v>0.65217</v>
      </c>
      <c r="M21" s="67">
        <v>9</v>
      </c>
      <c r="N21" s="67">
        <v>146</v>
      </c>
      <c r="O21" s="156">
        <f t="shared" si="2"/>
        <v>0.63478</v>
      </c>
      <c r="P21" s="67">
        <v>10</v>
      </c>
      <c r="Q21" s="67"/>
      <c r="R21" s="60">
        <f t="shared" si="3"/>
        <v>445.5</v>
      </c>
      <c r="S21" s="242">
        <f t="shared" si="4"/>
        <v>0.64565</v>
      </c>
      <c r="T21" s="41"/>
    </row>
    <row r="22" spans="1:19" ht="15" customHeight="1">
      <c r="A22" s="50"/>
      <c r="B22" s="142"/>
      <c r="C22" s="143"/>
      <c r="D22" s="51"/>
      <c r="E22" s="144"/>
      <c r="F22" s="51"/>
      <c r="G22" s="145"/>
      <c r="H22" s="55"/>
      <c r="I22" s="50"/>
      <c r="J22" s="55"/>
      <c r="K22" s="55"/>
      <c r="L22" s="50"/>
      <c r="M22" s="55"/>
      <c r="N22" s="50"/>
      <c r="O22" s="50"/>
      <c r="P22" s="55"/>
      <c r="Q22" s="50"/>
      <c r="R22" s="50"/>
      <c r="S22" s="50"/>
    </row>
    <row r="23" spans="1:19" ht="15" customHeight="1">
      <c r="A23" s="142"/>
      <c r="B23" s="88" t="s">
        <v>3</v>
      </c>
      <c r="C23" s="89"/>
      <c r="D23" s="54"/>
      <c r="E23" s="90"/>
      <c r="F23" s="54"/>
      <c r="G23" s="90" t="s">
        <v>56</v>
      </c>
      <c r="H23" s="109"/>
      <c r="I23" s="103"/>
      <c r="J23" s="50"/>
      <c r="K23" s="55"/>
      <c r="L23" s="50"/>
      <c r="M23" s="55"/>
      <c r="N23" s="50"/>
      <c r="O23" s="50"/>
      <c r="P23" s="55"/>
      <c r="Q23" s="50"/>
      <c r="R23" s="50"/>
      <c r="S23" s="50"/>
    </row>
    <row r="24" spans="1:19" ht="15" customHeight="1">
      <c r="A24" s="50"/>
      <c r="B24" s="89"/>
      <c r="C24" s="89"/>
      <c r="D24" s="90"/>
      <c r="E24" s="90"/>
      <c r="F24" s="54"/>
      <c r="G24" s="91"/>
      <c r="H24" s="55"/>
      <c r="I24" s="55"/>
      <c r="J24" s="50"/>
      <c r="K24" s="55"/>
      <c r="L24" s="50"/>
      <c r="M24" s="55"/>
      <c r="N24" s="50"/>
      <c r="O24" s="50"/>
      <c r="P24" s="55"/>
      <c r="Q24" s="50"/>
      <c r="R24" s="50"/>
      <c r="S24" s="50"/>
    </row>
    <row r="25" spans="1:19" ht="15" customHeight="1">
      <c r="A25" s="142"/>
      <c r="B25" s="88" t="s">
        <v>4</v>
      </c>
      <c r="C25" s="89"/>
      <c r="D25" s="54"/>
      <c r="E25" s="90"/>
      <c r="F25" s="54"/>
      <c r="G25" s="90" t="s">
        <v>57</v>
      </c>
      <c r="H25" s="109"/>
      <c r="I25" s="55"/>
      <c r="J25" s="50"/>
      <c r="K25" s="55"/>
      <c r="L25" s="50"/>
      <c r="M25" s="55"/>
      <c r="N25" s="50"/>
      <c r="O25" s="50"/>
      <c r="P25" s="55"/>
      <c r="Q25" s="50"/>
      <c r="R25" s="50"/>
      <c r="S25" s="50"/>
    </row>
    <row r="26" spans="1:19" ht="15">
      <c r="A26" s="27"/>
      <c r="B26" s="27"/>
      <c r="C26" s="27"/>
      <c r="D26" s="26"/>
      <c r="E26" s="37"/>
      <c r="F26" s="26"/>
      <c r="G26" s="35"/>
      <c r="H26" s="28"/>
      <c r="I26" s="27"/>
      <c r="J26" s="28"/>
      <c r="K26" s="28"/>
      <c r="L26" s="27"/>
      <c r="M26" s="28"/>
      <c r="N26" s="27"/>
      <c r="O26" s="27"/>
      <c r="P26" s="28"/>
      <c r="Q26" s="27"/>
      <c r="R26" s="27"/>
      <c r="S26" s="27"/>
    </row>
    <row r="27" spans="1:19" ht="15">
      <c r="A27" s="27"/>
      <c r="B27" s="27"/>
      <c r="C27" s="27"/>
      <c r="D27" s="26"/>
      <c r="E27" s="37"/>
      <c r="F27" s="26"/>
      <c r="G27" s="35"/>
      <c r="H27" s="28"/>
      <c r="I27" s="27"/>
      <c r="J27" s="28"/>
      <c r="K27" s="28"/>
      <c r="L27" s="27"/>
      <c r="M27" s="28"/>
      <c r="N27" s="27"/>
      <c r="O27" s="27"/>
      <c r="P27" s="28"/>
      <c r="Q27" s="27"/>
      <c r="R27" s="27"/>
      <c r="S27" s="27"/>
    </row>
  </sheetData>
  <sheetProtection/>
  <mergeCells count="21">
    <mergeCell ref="A1:T1"/>
    <mergeCell ref="A3:T3"/>
    <mergeCell ref="A4:T4"/>
    <mergeCell ref="A6:T6"/>
    <mergeCell ref="T9:T10"/>
    <mergeCell ref="S9:S10"/>
    <mergeCell ref="G9:G10"/>
    <mergeCell ref="C9:C10"/>
    <mergeCell ref="O8:T8"/>
    <mergeCell ref="A2:T2"/>
    <mergeCell ref="Q9:Q10"/>
    <mergeCell ref="B9:B10"/>
    <mergeCell ref="F9:F10"/>
    <mergeCell ref="H9:J9"/>
    <mergeCell ref="A11:T11"/>
    <mergeCell ref="A9:A10"/>
    <mergeCell ref="R9:R10"/>
    <mergeCell ref="N9:P9"/>
    <mergeCell ref="K9:M9"/>
    <mergeCell ref="D9:D10"/>
    <mergeCell ref="E9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zoomScale="90" zoomScaleNormal="90" workbookViewId="0" topLeftCell="A1">
      <selection activeCell="W16" sqref="W16"/>
    </sheetView>
  </sheetViews>
  <sheetFormatPr defaultColWidth="9.140625" defaultRowHeight="12.75"/>
  <cols>
    <col min="1" max="1" width="4.7109375" style="4" customWidth="1"/>
    <col min="2" max="2" width="30.7109375" style="1" customWidth="1"/>
    <col min="3" max="3" width="6.7109375" style="2" customWidth="1"/>
    <col min="4" max="4" width="30.7109375" style="1" customWidth="1"/>
    <col min="5" max="5" width="8.7109375" style="1" customWidth="1"/>
    <col min="6" max="6" width="13.140625" style="1" customWidth="1"/>
    <col min="7" max="7" width="20.7109375" style="5" customWidth="1"/>
    <col min="8" max="8" width="6.421875" style="8" customWidth="1"/>
    <col min="9" max="9" width="9.7109375" style="7" customWidth="1"/>
    <col min="10" max="10" width="3.00390625" style="9" customWidth="1"/>
    <col min="11" max="11" width="6.7109375" style="10" customWidth="1"/>
    <col min="12" max="12" width="9.7109375" style="9" customWidth="1"/>
    <col min="13" max="13" width="3.421875" style="11" customWidth="1"/>
    <col min="14" max="14" width="6.7109375" style="12" customWidth="1"/>
    <col min="15" max="15" width="9.7109375" style="1" customWidth="1"/>
    <col min="16" max="16" width="3.28125" style="1" customWidth="1"/>
    <col min="17" max="17" width="4.7109375" style="1" customWidth="1"/>
    <col min="18" max="18" width="6.7109375" style="1" customWidth="1"/>
    <col min="19" max="19" width="9.7109375" style="1" customWidth="1"/>
    <col min="20" max="16384" width="9.140625" style="1" customWidth="1"/>
  </cols>
  <sheetData>
    <row r="1" spans="1:19" s="2" customFormat="1" ht="24.75" customHeight="1">
      <c r="A1" s="259" t="s">
        <v>100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s="2" customFormat="1" ht="24.75" customHeight="1">
      <c r="A2" s="258" t="s">
        <v>69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s="15" customFormat="1" ht="24.75" customHeight="1">
      <c r="A3" s="296" t="s">
        <v>66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</row>
    <row r="4" spans="1:19" s="15" customFormat="1" ht="24.75" customHeight="1">
      <c r="A4" s="298" t="s">
        <v>59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</row>
    <row r="5" spans="1:19" s="15" customFormat="1" ht="1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s="2" customFormat="1" ht="15" customHeight="1">
      <c r="A6" s="278" t="s">
        <v>108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</row>
    <row r="7" spans="1:19" s="2" customFormat="1" ht="1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s="39" customFormat="1" ht="15" customHeight="1">
      <c r="A8" s="146" t="s">
        <v>2</v>
      </c>
      <c r="B8" s="147"/>
      <c r="C8" s="148"/>
      <c r="D8" s="149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276" t="s">
        <v>106</v>
      </c>
      <c r="Q8" s="276"/>
      <c r="R8" s="276"/>
      <c r="S8" s="276"/>
    </row>
    <row r="9" spans="1:19" s="14" customFormat="1" ht="15" customHeight="1">
      <c r="A9" s="273" t="s">
        <v>1</v>
      </c>
      <c r="B9" s="284" t="s">
        <v>51</v>
      </c>
      <c r="C9" s="273" t="s">
        <v>75</v>
      </c>
      <c r="D9" s="285" t="s">
        <v>55</v>
      </c>
      <c r="E9" s="286" t="s">
        <v>31</v>
      </c>
      <c r="F9" s="286" t="s">
        <v>13</v>
      </c>
      <c r="G9" s="284" t="s">
        <v>7</v>
      </c>
      <c r="H9" s="284" t="s">
        <v>70</v>
      </c>
      <c r="I9" s="284"/>
      <c r="J9" s="284"/>
      <c r="K9" s="284" t="s">
        <v>29</v>
      </c>
      <c r="L9" s="284"/>
      <c r="M9" s="284"/>
      <c r="N9" s="284" t="s">
        <v>26</v>
      </c>
      <c r="O9" s="284"/>
      <c r="P9" s="284"/>
      <c r="Q9" s="287" t="s">
        <v>9</v>
      </c>
      <c r="R9" s="273" t="s">
        <v>10</v>
      </c>
      <c r="S9" s="273" t="s">
        <v>41</v>
      </c>
    </row>
    <row r="10" spans="1:19" s="14" customFormat="1" ht="45" customHeight="1">
      <c r="A10" s="273"/>
      <c r="B10" s="284"/>
      <c r="C10" s="273"/>
      <c r="D10" s="285"/>
      <c r="E10" s="286"/>
      <c r="F10" s="286"/>
      <c r="G10" s="284"/>
      <c r="H10" s="181" t="s">
        <v>43</v>
      </c>
      <c r="I10" s="180" t="s">
        <v>0</v>
      </c>
      <c r="J10" s="181" t="s">
        <v>1</v>
      </c>
      <c r="K10" s="181" t="s">
        <v>43</v>
      </c>
      <c r="L10" s="180" t="s">
        <v>0</v>
      </c>
      <c r="M10" s="181" t="s">
        <v>1</v>
      </c>
      <c r="N10" s="181" t="s">
        <v>43</v>
      </c>
      <c r="O10" s="180" t="s">
        <v>0</v>
      </c>
      <c r="P10" s="181" t="s">
        <v>1</v>
      </c>
      <c r="Q10" s="287"/>
      <c r="R10" s="273"/>
      <c r="S10" s="318"/>
    </row>
    <row r="11" spans="1:19" s="14" customFormat="1" ht="19.5" customHeight="1">
      <c r="A11" s="320" t="s">
        <v>12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</row>
    <row r="12" spans="1:19" s="14" customFormat="1" ht="31.5" customHeight="1">
      <c r="A12" s="235">
        <v>1</v>
      </c>
      <c r="B12" s="61" t="s">
        <v>117</v>
      </c>
      <c r="C12" s="67" t="s">
        <v>35</v>
      </c>
      <c r="D12" s="74" t="s">
        <v>157</v>
      </c>
      <c r="E12" s="64" t="s">
        <v>155</v>
      </c>
      <c r="F12" s="160" t="s">
        <v>156</v>
      </c>
      <c r="G12" s="76" t="s">
        <v>123</v>
      </c>
      <c r="H12" s="92">
        <v>131.5</v>
      </c>
      <c r="I12" s="94">
        <f aca="true" t="shared" si="0" ref="I12:I19">ROUND(H12/190,5)</f>
        <v>0.69211</v>
      </c>
      <c r="J12" s="92">
        <v>1</v>
      </c>
      <c r="K12" s="92">
        <v>130.5</v>
      </c>
      <c r="L12" s="94">
        <f aca="true" t="shared" si="1" ref="L12:L19">ROUND(K12/190,5)</f>
        <v>0.68684</v>
      </c>
      <c r="M12" s="92">
        <v>1</v>
      </c>
      <c r="N12" s="92">
        <v>126</v>
      </c>
      <c r="O12" s="94">
        <f aca="true" t="shared" si="2" ref="O12:O19">ROUND(N12/190,5)</f>
        <v>0.66316</v>
      </c>
      <c r="P12" s="92">
        <v>6</v>
      </c>
      <c r="Q12" s="92"/>
      <c r="R12" s="92">
        <f aca="true" t="shared" si="3" ref="R12:R19">H12+K12+N12</f>
        <v>388</v>
      </c>
      <c r="S12" s="165">
        <f aca="true" t="shared" si="4" ref="S12:S19">ROUND(R12/3/190,5)</f>
        <v>0.6807</v>
      </c>
    </row>
    <row r="13" spans="1:19" s="14" customFormat="1" ht="31.5" customHeight="1">
      <c r="A13" s="235">
        <v>2</v>
      </c>
      <c r="B13" s="61" t="s">
        <v>78</v>
      </c>
      <c r="C13" s="67" t="s">
        <v>35</v>
      </c>
      <c r="D13" s="176" t="s">
        <v>90</v>
      </c>
      <c r="E13" s="78" t="s">
        <v>36</v>
      </c>
      <c r="F13" s="160"/>
      <c r="G13" s="63" t="s">
        <v>71</v>
      </c>
      <c r="H13" s="92">
        <v>129.5</v>
      </c>
      <c r="I13" s="94">
        <f t="shared" si="0"/>
        <v>0.68158</v>
      </c>
      <c r="J13" s="92">
        <v>2</v>
      </c>
      <c r="K13" s="92">
        <v>128</v>
      </c>
      <c r="L13" s="94">
        <f t="shared" si="1"/>
        <v>0.67368</v>
      </c>
      <c r="M13" s="92">
        <v>4</v>
      </c>
      <c r="N13" s="92">
        <v>128</v>
      </c>
      <c r="O13" s="94">
        <f t="shared" si="2"/>
        <v>0.67368</v>
      </c>
      <c r="P13" s="92">
        <v>3</v>
      </c>
      <c r="Q13" s="92"/>
      <c r="R13" s="92">
        <f t="shared" si="3"/>
        <v>385.5</v>
      </c>
      <c r="S13" s="165">
        <f t="shared" si="4"/>
        <v>0.67632</v>
      </c>
    </row>
    <row r="14" spans="1:19" s="2" customFormat="1" ht="31.5" customHeight="1">
      <c r="A14" s="235">
        <v>3</v>
      </c>
      <c r="B14" s="61" t="s">
        <v>116</v>
      </c>
      <c r="C14" s="67" t="s">
        <v>35</v>
      </c>
      <c r="D14" s="253" t="s">
        <v>172</v>
      </c>
      <c r="E14" s="78" t="s">
        <v>36</v>
      </c>
      <c r="F14" s="160"/>
      <c r="G14" s="77" t="s">
        <v>38</v>
      </c>
      <c r="H14" s="92">
        <v>125</v>
      </c>
      <c r="I14" s="94">
        <f t="shared" si="0"/>
        <v>0.65789</v>
      </c>
      <c r="J14" s="92">
        <v>7</v>
      </c>
      <c r="K14" s="92">
        <v>128</v>
      </c>
      <c r="L14" s="94">
        <f t="shared" si="1"/>
        <v>0.67368</v>
      </c>
      <c r="M14" s="92">
        <v>4</v>
      </c>
      <c r="N14" s="92">
        <v>131</v>
      </c>
      <c r="O14" s="94">
        <f t="shared" si="2"/>
        <v>0.68947</v>
      </c>
      <c r="P14" s="92">
        <v>1</v>
      </c>
      <c r="Q14" s="92"/>
      <c r="R14" s="92">
        <f t="shared" si="3"/>
        <v>384</v>
      </c>
      <c r="S14" s="165">
        <f t="shared" si="4"/>
        <v>0.67368</v>
      </c>
    </row>
    <row r="15" spans="1:19" s="2" customFormat="1" ht="31.5" customHeight="1">
      <c r="A15" s="235">
        <v>3</v>
      </c>
      <c r="B15" s="61" t="s">
        <v>118</v>
      </c>
      <c r="C15" s="67" t="s">
        <v>35</v>
      </c>
      <c r="D15" s="253" t="s">
        <v>172</v>
      </c>
      <c r="E15" s="78" t="s">
        <v>36</v>
      </c>
      <c r="F15" s="160"/>
      <c r="G15" s="77" t="s">
        <v>38</v>
      </c>
      <c r="H15" s="92">
        <v>128.5</v>
      </c>
      <c r="I15" s="94">
        <f t="shared" si="0"/>
        <v>0.67632</v>
      </c>
      <c r="J15" s="92">
        <v>3</v>
      </c>
      <c r="K15" s="92">
        <v>128.5</v>
      </c>
      <c r="L15" s="94">
        <f t="shared" si="1"/>
        <v>0.67632</v>
      </c>
      <c r="M15" s="92">
        <v>3</v>
      </c>
      <c r="N15" s="92">
        <v>127</v>
      </c>
      <c r="O15" s="94">
        <f t="shared" si="2"/>
        <v>0.66842</v>
      </c>
      <c r="P15" s="92">
        <v>4</v>
      </c>
      <c r="Q15" s="92"/>
      <c r="R15" s="92">
        <f t="shared" si="3"/>
        <v>384</v>
      </c>
      <c r="S15" s="165">
        <f t="shared" si="4"/>
        <v>0.67368</v>
      </c>
    </row>
    <row r="16" spans="1:19" s="2" customFormat="1" ht="31.5" customHeight="1">
      <c r="A16" s="235">
        <v>5</v>
      </c>
      <c r="B16" s="42" t="s">
        <v>119</v>
      </c>
      <c r="C16" s="67" t="s">
        <v>35</v>
      </c>
      <c r="D16" s="253" t="s">
        <v>172</v>
      </c>
      <c r="E16" s="78" t="s">
        <v>36</v>
      </c>
      <c r="F16" s="160"/>
      <c r="G16" s="77" t="s">
        <v>38</v>
      </c>
      <c r="H16" s="92">
        <v>128.5</v>
      </c>
      <c r="I16" s="94">
        <f t="shared" si="0"/>
        <v>0.67632</v>
      </c>
      <c r="J16" s="92">
        <v>3</v>
      </c>
      <c r="K16" s="92">
        <v>127</v>
      </c>
      <c r="L16" s="94">
        <f t="shared" si="1"/>
        <v>0.66842</v>
      </c>
      <c r="M16" s="92">
        <v>6</v>
      </c>
      <c r="N16" s="92">
        <v>127</v>
      </c>
      <c r="O16" s="94">
        <f t="shared" si="2"/>
        <v>0.66842</v>
      </c>
      <c r="P16" s="92">
        <v>4</v>
      </c>
      <c r="Q16" s="92"/>
      <c r="R16" s="92">
        <f t="shared" si="3"/>
        <v>382.5</v>
      </c>
      <c r="S16" s="165">
        <f t="shared" si="4"/>
        <v>0.67105</v>
      </c>
    </row>
    <row r="17" spans="1:19" s="2" customFormat="1" ht="31.5" customHeight="1">
      <c r="A17" s="235">
        <v>6</v>
      </c>
      <c r="B17" s="61" t="s">
        <v>149</v>
      </c>
      <c r="C17" s="67" t="s">
        <v>35</v>
      </c>
      <c r="D17" s="65" t="s">
        <v>174</v>
      </c>
      <c r="E17" s="162" t="s">
        <v>173</v>
      </c>
      <c r="F17" s="162" t="s">
        <v>105</v>
      </c>
      <c r="G17" s="77" t="s">
        <v>139</v>
      </c>
      <c r="H17" s="92">
        <v>125.5</v>
      </c>
      <c r="I17" s="94">
        <f t="shared" si="0"/>
        <v>0.66053</v>
      </c>
      <c r="J17" s="92">
        <v>6</v>
      </c>
      <c r="K17" s="92">
        <v>129</v>
      </c>
      <c r="L17" s="94">
        <f t="shared" si="1"/>
        <v>0.67895</v>
      </c>
      <c r="M17" s="92">
        <v>2</v>
      </c>
      <c r="N17" s="92">
        <v>124.5</v>
      </c>
      <c r="O17" s="94">
        <f t="shared" si="2"/>
        <v>0.65526</v>
      </c>
      <c r="P17" s="92">
        <v>7</v>
      </c>
      <c r="Q17" s="92"/>
      <c r="R17" s="92">
        <f t="shared" si="3"/>
        <v>379</v>
      </c>
      <c r="S17" s="165">
        <f t="shared" si="4"/>
        <v>0.66491</v>
      </c>
    </row>
    <row r="18" spans="1:19" s="2" customFormat="1" ht="31.5" customHeight="1">
      <c r="A18" s="235">
        <v>7</v>
      </c>
      <c r="B18" s="62" t="s">
        <v>79</v>
      </c>
      <c r="C18" s="67" t="s">
        <v>35</v>
      </c>
      <c r="D18" s="71" t="s">
        <v>45</v>
      </c>
      <c r="E18" s="72" t="s">
        <v>17</v>
      </c>
      <c r="F18" s="172" t="s">
        <v>15</v>
      </c>
      <c r="G18" s="58" t="s">
        <v>34</v>
      </c>
      <c r="H18" s="92">
        <v>126.5</v>
      </c>
      <c r="I18" s="94">
        <f t="shared" si="0"/>
        <v>0.66579</v>
      </c>
      <c r="J18" s="92">
        <v>5</v>
      </c>
      <c r="K18" s="92">
        <v>123</v>
      </c>
      <c r="L18" s="94">
        <f t="shared" si="1"/>
        <v>0.64737</v>
      </c>
      <c r="M18" s="92">
        <v>7</v>
      </c>
      <c r="N18" s="92">
        <v>128.5</v>
      </c>
      <c r="O18" s="94">
        <f t="shared" si="2"/>
        <v>0.67632</v>
      </c>
      <c r="P18" s="92">
        <v>8</v>
      </c>
      <c r="Q18" s="92">
        <v>1</v>
      </c>
      <c r="R18" s="92">
        <f t="shared" si="3"/>
        <v>378</v>
      </c>
      <c r="S18" s="165">
        <f t="shared" si="4"/>
        <v>0.66316</v>
      </c>
    </row>
    <row r="19" spans="1:19" s="2" customFormat="1" ht="31.5" customHeight="1">
      <c r="A19" s="235">
        <v>8</v>
      </c>
      <c r="B19" s="61" t="s">
        <v>78</v>
      </c>
      <c r="C19" s="67" t="s">
        <v>35</v>
      </c>
      <c r="D19" s="71" t="s">
        <v>82</v>
      </c>
      <c r="E19" s="69" t="s">
        <v>36</v>
      </c>
      <c r="F19" s="69" t="s">
        <v>83</v>
      </c>
      <c r="G19" s="77" t="s">
        <v>71</v>
      </c>
      <c r="H19" s="92">
        <v>115</v>
      </c>
      <c r="I19" s="94">
        <f t="shared" si="0"/>
        <v>0.60526</v>
      </c>
      <c r="J19" s="92">
        <v>8</v>
      </c>
      <c r="K19" s="92">
        <v>114</v>
      </c>
      <c r="L19" s="94">
        <f t="shared" si="1"/>
        <v>0.6</v>
      </c>
      <c r="M19" s="92">
        <v>8</v>
      </c>
      <c r="N19" s="92">
        <v>120</v>
      </c>
      <c r="O19" s="94">
        <f t="shared" si="2"/>
        <v>0.63158</v>
      </c>
      <c r="P19" s="92">
        <v>8</v>
      </c>
      <c r="Q19" s="92"/>
      <c r="R19" s="92">
        <f t="shared" si="3"/>
        <v>349</v>
      </c>
      <c r="S19" s="165">
        <f t="shared" si="4"/>
        <v>0.61228</v>
      </c>
    </row>
    <row r="20" spans="1:19" s="2" customFormat="1" ht="19.5" customHeight="1">
      <c r="A20" s="319" t="s">
        <v>6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</row>
    <row r="21" spans="1:19" s="2" customFormat="1" ht="31.5" customHeight="1">
      <c r="A21" s="235">
        <v>1</v>
      </c>
      <c r="B21" s="56" t="s">
        <v>121</v>
      </c>
      <c r="C21" s="67" t="s">
        <v>35</v>
      </c>
      <c r="D21" s="74" t="s">
        <v>124</v>
      </c>
      <c r="E21" s="163" t="s">
        <v>122</v>
      </c>
      <c r="F21" s="163" t="s">
        <v>150</v>
      </c>
      <c r="G21" s="58" t="s">
        <v>34</v>
      </c>
      <c r="H21" s="92">
        <v>129.5</v>
      </c>
      <c r="I21" s="94">
        <f>ROUND(H21/190,5)</f>
        <v>0.68158</v>
      </c>
      <c r="J21" s="92">
        <v>1</v>
      </c>
      <c r="K21" s="92">
        <v>130</v>
      </c>
      <c r="L21" s="94">
        <f>ROUND(K21/190,5)</f>
        <v>0.68421</v>
      </c>
      <c r="M21" s="92">
        <v>1</v>
      </c>
      <c r="N21" s="92">
        <v>127.5</v>
      </c>
      <c r="O21" s="94">
        <f>ROUND(N21/190,5)</f>
        <v>0.67105</v>
      </c>
      <c r="P21" s="92">
        <v>1</v>
      </c>
      <c r="Q21" s="92"/>
      <c r="R21" s="92">
        <f>H21+K21+N21</f>
        <v>387</v>
      </c>
      <c r="S21" s="165">
        <f>ROUND(R21/3/190,5)</f>
        <v>0.67895</v>
      </c>
    </row>
    <row r="22" spans="1:19" s="2" customFormat="1" ht="31.5" customHeight="1">
      <c r="A22" s="235">
        <v>2</v>
      </c>
      <c r="B22" s="42" t="s">
        <v>120</v>
      </c>
      <c r="C22" s="67" t="s">
        <v>35</v>
      </c>
      <c r="D22" s="168" t="s">
        <v>80</v>
      </c>
      <c r="E22" s="78"/>
      <c r="F22" s="160"/>
      <c r="G22" s="76" t="s">
        <v>61</v>
      </c>
      <c r="H22" s="92">
        <v>125</v>
      </c>
      <c r="I22" s="94">
        <f>ROUND(H22/190,5)</f>
        <v>0.65789</v>
      </c>
      <c r="J22" s="92">
        <v>2</v>
      </c>
      <c r="K22" s="92">
        <v>124</v>
      </c>
      <c r="L22" s="94">
        <f>ROUND(K22/190,5)</f>
        <v>0.65263</v>
      </c>
      <c r="M22" s="92">
        <v>2</v>
      </c>
      <c r="N22" s="92">
        <v>117.5</v>
      </c>
      <c r="O22" s="94">
        <f>ROUND(N22/190,5)</f>
        <v>0.61842</v>
      </c>
      <c r="P22" s="92">
        <v>2</v>
      </c>
      <c r="Q22" s="92"/>
      <c r="R22" s="92">
        <f>H22+K22+N22</f>
        <v>366.5</v>
      </c>
      <c r="S22" s="165">
        <f>ROUND(R22/3/190,5)</f>
        <v>0.64298</v>
      </c>
    </row>
    <row r="23" spans="1:19" s="2" customFormat="1" ht="15" customHeight="1">
      <c r="A23" s="100"/>
      <c r="J23" s="106"/>
      <c r="K23" s="106"/>
      <c r="L23" s="106"/>
      <c r="M23" s="106"/>
      <c r="N23" s="106"/>
      <c r="O23" s="118"/>
      <c r="P23" s="118"/>
      <c r="Q23" s="118"/>
      <c r="R23" s="118"/>
      <c r="S23" s="119"/>
    </row>
    <row r="24" spans="1:19" s="2" customFormat="1" ht="15" customHeight="1">
      <c r="A24" s="120"/>
      <c r="B24" s="88" t="s">
        <v>3</v>
      </c>
      <c r="C24" s="89"/>
      <c r="D24" s="125"/>
      <c r="E24" s="90"/>
      <c r="F24" s="90"/>
      <c r="G24" s="90" t="s">
        <v>56</v>
      </c>
      <c r="H24" s="109"/>
      <c r="I24" s="103"/>
      <c r="J24" s="126"/>
      <c r="K24" s="126"/>
      <c r="L24" s="126"/>
      <c r="M24" s="120"/>
      <c r="N24" s="120"/>
      <c r="O24" s="121"/>
      <c r="P24" s="121"/>
      <c r="Q24" s="121"/>
      <c r="R24" s="121"/>
      <c r="S24" s="122"/>
    </row>
    <row r="25" spans="1:19" ht="15" customHeight="1">
      <c r="A25" s="100"/>
      <c r="C25" s="1"/>
      <c r="G25" s="1"/>
      <c r="H25" s="1"/>
      <c r="I25" s="127"/>
      <c r="J25" s="128"/>
      <c r="K25" s="129"/>
      <c r="L25" s="128"/>
      <c r="M25" s="123"/>
      <c r="N25" s="124"/>
      <c r="O25" s="118"/>
      <c r="P25" s="118"/>
      <c r="Q25" s="118"/>
      <c r="R25" s="118"/>
      <c r="S25" s="118"/>
    </row>
    <row r="26" spans="1:19" ht="15" customHeight="1">
      <c r="A26" s="100"/>
      <c r="B26" s="88" t="s">
        <v>4</v>
      </c>
      <c r="C26" s="89"/>
      <c r="D26" s="130"/>
      <c r="E26" s="90"/>
      <c r="F26" s="90"/>
      <c r="G26" s="90" t="s">
        <v>57</v>
      </c>
      <c r="H26" s="109"/>
      <c r="I26" s="1"/>
      <c r="J26" s="128"/>
      <c r="K26" s="129"/>
      <c r="L26" s="128"/>
      <c r="M26" s="123"/>
      <c r="N26" s="124"/>
      <c r="O26" s="118"/>
      <c r="P26" s="118"/>
      <c r="Q26" s="118"/>
      <c r="R26" s="118"/>
      <c r="S26" s="118"/>
    </row>
    <row r="27" spans="1:14" ht="15" customHeight="1">
      <c r="A27" s="3"/>
      <c r="B27" s="16"/>
      <c r="C27" s="13"/>
      <c r="D27" s="16"/>
      <c r="E27" s="16"/>
      <c r="F27" s="16"/>
      <c r="G27" s="20"/>
      <c r="H27" s="17"/>
      <c r="I27" s="21"/>
      <c r="J27" s="22"/>
      <c r="K27" s="23"/>
      <c r="L27" s="22"/>
      <c r="M27" s="24"/>
      <c r="N27" s="25"/>
    </row>
    <row r="28" spans="1:19" s="8" customFormat="1" ht="15" customHeight="1">
      <c r="A28" s="3"/>
      <c r="B28" s="16"/>
      <c r="C28" s="13"/>
      <c r="D28" s="16"/>
      <c r="E28" s="16"/>
      <c r="F28" s="16"/>
      <c r="G28" s="20"/>
      <c r="H28" s="17"/>
      <c r="I28" s="21"/>
      <c r="J28" s="22"/>
      <c r="K28" s="23"/>
      <c r="L28" s="22"/>
      <c r="M28" s="24"/>
      <c r="N28" s="25"/>
      <c r="O28" s="1"/>
      <c r="P28" s="1"/>
      <c r="Q28" s="1"/>
      <c r="R28" s="1"/>
      <c r="S28" s="1"/>
    </row>
  </sheetData>
  <sheetProtection/>
  <mergeCells count="21">
    <mergeCell ref="A20:S20"/>
    <mergeCell ref="A11:S11"/>
    <mergeCell ref="C9:C10"/>
    <mergeCell ref="A6:S6"/>
    <mergeCell ref="E9:E10"/>
    <mergeCell ref="A1:S1"/>
    <mergeCell ref="K9:M9"/>
    <mergeCell ref="N9:P9"/>
    <mergeCell ref="F9:F10"/>
    <mergeCell ref="P8:S8"/>
    <mergeCell ref="A9:A10"/>
    <mergeCell ref="Q9:Q10"/>
    <mergeCell ref="H9:J9"/>
    <mergeCell ref="A4:S4"/>
    <mergeCell ref="A2:S2"/>
    <mergeCell ref="D9:D10"/>
    <mergeCell ref="A3:S3"/>
    <mergeCell ref="R9:R10"/>
    <mergeCell ref="G9:G10"/>
    <mergeCell ref="B9:B10"/>
    <mergeCell ref="S9:S10"/>
  </mergeCells>
  <printOptions/>
  <pageMargins left="0" right="0" top="0.7874015748031497" bottom="0.7874015748031497" header="0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95" zoomScaleNormal="95" workbookViewId="0" topLeftCell="A1">
      <selection activeCell="F19" sqref="F19"/>
    </sheetView>
  </sheetViews>
  <sheetFormatPr defaultColWidth="9.140625" defaultRowHeight="12.75"/>
  <cols>
    <col min="1" max="1" width="4.7109375" style="4" customWidth="1"/>
    <col min="2" max="2" width="23.57421875" style="1" customWidth="1"/>
    <col min="3" max="3" width="6.7109375" style="2" customWidth="1"/>
    <col min="4" max="4" width="32.7109375" style="1" customWidth="1"/>
    <col min="5" max="5" width="8.7109375" style="1" customWidth="1"/>
    <col min="6" max="6" width="14.8515625" style="1" customWidth="1"/>
    <col min="7" max="7" width="22.00390625" style="1" customWidth="1"/>
    <col min="8" max="8" width="8.7109375" style="1" customWidth="1"/>
    <col min="9" max="9" width="8.7109375" style="5" customWidth="1"/>
    <col min="10" max="10" width="8.7109375" style="8" customWidth="1"/>
    <col min="11" max="11" width="12.7109375" style="7" customWidth="1"/>
    <col min="12" max="12" width="14.7109375" style="9" customWidth="1"/>
    <col min="13" max="13" width="4.7109375" style="9" customWidth="1"/>
    <col min="14" max="14" width="9.7109375" style="10" customWidth="1"/>
    <col min="15" max="15" width="9.7109375" style="9" customWidth="1"/>
    <col min="16" max="16384" width="9.140625" style="1" customWidth="1"/>
  </cols>
  <sheetData>
    <row r="1" spans="1:15" s="2" customFormat="1" ht="24.75" customHeight="1">
      <c r="A1" s="259" t="s">
        <v>100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s="2" customFormat="1" ht="24.75" customHeight="1">
      <c r="A2" s="258" t="s">
        <v>69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15" customFormat="1" ht="24.75" customHeight="1">
      <c r="A3" s="258" t="s">
        <v>66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s="15" customFormat="1" ht="24.75" customHeight="1">
      <c r="A4" s="277" t="s">
        <v>60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</row>
    <row r="5" spans="1:15" s="15" customFormat="1" ht="15" customHeight="1">
      <c r="A5" s="9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20" s="15" customFormat="1" ht="15" customHeight="1">
      <c r="A6" s="278" t="s">
        <v>107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"/>
      <c r="Q6" s="2"/>
      <c r="R6" s="2"/>
      <c r="S6" s="2"/>
      <c r="T6" s="2"/>
    </row>
    <row r="7" spans="1:15" s="15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39" customFormat="1" ht="15" customHeight="1">
      <c r="A8" s="111" t="s">
        <v>2</v>
      </c>
      <c r="B8" s="112"/>
      <c r="C8" s="113"/>
      <c r="D8" s="114"/>
      <c r="E8" s="114"/>
      <c r="F8" s="114"/>
      <c r="G8" s="114"/>
      <c r="H8" s="114"/>
      <c r="I8" s="115"/>
      <c r="J8" s="114"/>
      <c r="K8" s="116"/>
      <c r="L8" s="117"/>
      <c r="M8" s="276" t="s">
        <v>106</v>
      </c>
      <c r="N8" s="276"/>
      <c r="O8" s="276"/>
    </row>
    <row r="9" spans="1:15" s="14" customFormat="1" ht="15" customHeight="1">
      <c r="A9" s="289" t="s">
        <v>1</v>
      </c>
      <c r="B9" s="286" t="s">
        <v>51</v>
      </c>
      <c r="C9" s="269" t="s">
        <v>75</v>
      </c>
      <c r="D9" s="279" t="s">
        <v>52</v>
      </c>
      <c r="E9" s="274" t="s">
        <v>31</v>
      </c>
      <c r="F9" s="286" t="s">
        <v>13</v>
      </c>
      <c r="G9" s="286" t="s">
        <v>7</v>
      </c>
      <c r="H9" s="286" t="s">
        <v>21</v>
      </c>
      <c r="I9" s="286" t="s">
        <v>22</v>
      </c>
      <c r="J9" s="286" t="s">
        <v>23</v>
      </c>
      <c r="K9" s="286" t="s">
        <v>24</v>
      </c>
      <c r="L9" s="286" t="s">
        <v>25</v>
      </c>
      <c r="M9" s="321" t="s">
        <v>9</v>
      </c>
      <c r="N9" s="281" t="s">
        <v>10</v>
      </c>
      <c r="O9" s="281" t="s">
        <v>11</v>
      </c>
    </row>
    <row r="10" spans="1:15" s="14" customFormat="1" ht="45" customHeight="1">
      <c r="A10" s="289"/>
      <c r="B10" s="286"/>
      <c r="C10" s="295"/>
      <c r="D10" s="280"/>
      <c r="E10" s="323"/>
      <c r="F10" s="286"/>
      <c r="G10" s="286"/>
      <c r="H10" s="286"/>
      <c r="I10" s="286"/>
      <c r="J10" s="286"/>
      <c r="K10" s="286"/>
      <c r="L10" s="286"/>
      <c r="M10" s="265"/>
      <c r="N10" s="300"/>
      <c r="O10" s="300"/>
    </row>
    <row r="11" spans="1:15" s="14" customFormat="1" ht="31.5" customHeight="1">
      <c r="A11" s="67">
        <v>1</v>
      </c>
      <c r="B11" s="110" t="s">
        <v>58</v>
      </c>
      <c r="C11" s="67" t="s">
        <v>35</v>
      </c>
      <c r="D11" s="42" t="s">
        <v>67</v>
      </c>
      <c r="E11" s="59" t="s">
        <v>33</v>
      </c>
      <c r="F11" s="131" t="s">
        <v>30</v>
      </c>
      <c r="G11" s="58" t="s">
        <v>34</v>
      </c>
      <c r="H11" s="234" t="s">
        <v>147</v>
      </c>
      <c r="I11" s="234" t="s">
        <v>148</v>
      </c>
      <c r="J11" s="234">
        <v>8</v>
      </c>
      <c r="K11" s="234">
        <v>7</v>
      </c>
      <c r="L11" s="234" t="s">
        <v>147</v>
      </c>
      <c r="M11" s="57"/>
      <c r="N11" s="234">
        <f>H11+I11+J11+K11+L11</f>
        <v>37</v>
      </c>
      <c r="O11" s="164">
        <f>N11/50</f>
        <v>0.74</v>
      </c>
    </row>
    <row r="12" spans="1:15" s="14" customFormat="1" ht="31.5" customHeight="1">
      <c r="A12" s="177">
        <v>2</v>
      </c>
      <c r="B12" s="56" t="s">
        <v>76</v>
      </c>
      <c r="C12" s="67" t="s">
        <v>35</v>
      </c>
      <c r="D12" s="65" t="s">
        <v>84</v>
      </c>
      <c r="E12" s="78" t="s">
        <v>36</v>
      </c>
      <c r="F12" s="160" t="s">
        <v>14</v>
      </c>
      <c r="G12" s="58" t="s">
        <v>34</v>
      </c>
      <c r="H12" s="234">
        <v>7.1</v>
      </c>
      <c r="I12" s="234">
        <v>7.3</v>
      </c>
      <c r="J12" s="234">
        <v>7</v>
      </c>
      <c r="K12" s="234">
        <v>6.6</v>
      </c>
      <c r="L12" s="234">
        <v>7</v>
      </c>
      <c r="M12" s="189"/>
      <c r="N12" s="234">
        <f>H12+I12+J12+K12+L12</f>
        <v>35</v>
      </c>
      <c r="O12" s="164">
        <f>N12/50</f>
        <v>0.7</v>
      </c>
    </row>
    <row r="13" spans="1:15" s="14" customFormat="1" ht="31.5" customHeight="1">
      <c r="A13" s="177">
        <v>3</v>
      </c>
      <c r="B13" s="56" t="s">
        <v>76</v>
      </c>
      <c r="C13" s="67" t="s">
        <v>35</v>
      </c>
      <c r="D13" s="65" t="s">
        <v>85</v>
      </c>
      <c r="E13" s="78" t="s">
        <v>36</v>
      </c>
      <c r="F13" s="160" t="s">
        <v>15</v>
      </c>
      <c r="G13" s="58" t="s">
        <v>34</v>
      </c>
      <c r="H13" s="234">
        <v>6.6</v>
      </c>
      <c r="I13" s="234">
        <v>7.2</v>
      </c>
      <c r="J13" s="234">
        <v>6.5</v>
      </c>
      <c r="K13" s="234">
        <v>6.6</v>
      </c>
      <c r="L13" s="234">
        <v>6.8</v>
      </c>
      <c r="M13" s="189"/>
      <c r="N13" s="234">
        <f>H13+I13+J13+K13+L13</f>
        <v>33.699999999999996</v>
      </c>
      <c r="O13" s="164">
        <f>N13/50</f>
        <v>0.6739999999999999</v>
      </c>
    </row>
    <row r="14" spans="1:15" s="14" customFormat="1" ht="31.5" customHeight="1">
      <c r="A14" s="177">
        <v>4</v>
      </c>
      <c r="B14" s="56" t="s">
        <v>76</v>
      </c>
      <c r="C14" s="92" t="s">
        <v>35</v>
      </c>
      <c r="D14" s="42" t="s">
        <v>185</v>
      </c>
      <c r="E14" s="134" t="s">
        <v>36</v>
      </c>
      <c r="F14" s="131" t="s">
        <v>115</v>
      </c>
      <c r="G14" s="58" t="s">
        <v>34</v>
      </c>
      <c r="H14" s="234">
        <v>6.5</v>
      </c>
      <c r="I14" s="234">
        <v>6.2</v>
      </c>
      <c r="J14" s="234">
        <v>6.6</v>
      </c>
      <c r="K14" s="234">
        <v>6.3</v>
      </c>
      <c r="L14" s="234">
        <v>6.5</v>
      </c>
      <c r="M14" s="57"/>
      <c r="N14" s="234">
        <f>H14+I14+J14+K14+L14</f>
        <v>32.099999999999994</v>
      </c>
      <c r="O14" s="164">
        <f>N14/50</f>
        <v>0.6419999999999999</v>
      </c>
    </row>
    <row r="15" spans="1:15" s="14" customFormat="1" ht="31.5" customHeight="1">
      <c r="A15" s="67">
        <v>5</v>
      </c>
      <c r="B15" s="56" t="s">
        <v>76</v>
      </c>
      <c r="C15" s="92" t="s">
        <v>35</v>
      </c>
      <c r="D15" s="133" t="s">
        <v>86</v>
      </c>
      <c r="E15" s="134" t="s">
        <v>36</v>
      </c>
      <c r="F15" s="163" t="s">
        <v>77</v>
      </c>
      <c r="G15" s="58" t="s">
        <v>34</v>
      </c>
      <c r="H15" s="234">
        <v>6.3</v>
      </c>
      <c r="I15" s="234">
        <v>6.2</v>
      </c>
      <c r="J15" s="234">
        <v>6</v>
      </c>
      <c r="K15" s="234">
        <v>5.8</v>
      </c>
      <c r="L15" s="234">
        <v>6.1</v>
      </c>
      <c r="M15" s="189"/>
      <c r="N15" s="234">
        <f>H15+I15+J15+K15+L15</f>
        <v>30.4</v>
      </c>
      <c r="O15" s="164">
        <f>N15/50</f>
        <v>0.608</v>
      </c>
    </row>
    <row r="16" spans="1:15" s="2" customFormat="1" ht="15" customHeight="1">
      <c r="A16" s="98"/>
      <c r="B16" s="99"/>
      <c r="C16" s="99"/>
      <c r="D16" s="99"/>
      <c r="E16" s="99"/>
      <c r="F16" s="99"/>
      <c r="G16" s="99"/>
      <c r="H16" s="99"/>
      <c r="I16" s="100"/>
      <c r="J16" s="99"/>
      <c r="K16" s="101"/>
      <c r="L16" s="102"/>
      <c r="M16" s="102"/>
      <c r="N16" s="99"/>
      <c r="O16" s="99"/>
    </row>
    <row r="17" spans="1:20" ht="15" customHeight="1">
      <c r="A17" s="100"/>
      <c r="B17" s="88" t="s">
        <v>3</v>
      </c>
      <c r="C17" s="89"/>
      <c r="D17" s="90"/>
      <c r="E17" s="90"/>
      <c r="F17" s="90"/>
      <c r="G17" s="90" t="s">
        <v>56</v>
      </c>
      <c r="H17" s="109"/>
      <c r="I17" s="103"/>
      <c r="J17" s="104"/>
      <c r="K17" s="105"/>
      <c r="L17" s="106"/>
      <c r="M17" s="106"/>
      <c r="N17" s="106"/>
      <c r="O17" s="106"/>
      <c r="T17" s="6"/>
    </row>
    <row r="18" spans="1:20" ht="15" customHeight="1">
      <c r="A18" s="100"/>
      <c r="B18" s="89"/>
      <c r="C18" s="89"/>
      <c r="D18" s="90"/>
      <c r="E18" s="90"/>
      <c r="F18" s="90"/>
      <c r="G18" s="89"/>
      <c r="H18" s="109"/>
      <c r="I18" s="103"/>
      <c r="J18" s="106"/>
      <c r="K18" s="106"/>
      <c r="L18" s="106"/>
      <c r="M18" s="106"/>
      <c r="N18" s="106"/>
      <c r="O18" s="106"/>
      <c r="T18" s="6"/>
    </row>
    <row r="19" spans="1:20" ht="15" customHeight="1">
      <c r="A19" s="100"/>
      <c r="B19" s="88" t="s">
        <v>4</v>
      </c>
      <c r="C19" s="89"/>
      <c r="D19" s="90"/>
      <c r="E19" s="90"/>
      <c r="F19" s="90"/>
      <c r="G19" s="90" t="s">
        <v>57</v>
      </c>
      <c r="H19" s="109"/>
      <c r="I19" s="107"/>
      <c r="J19" s="106"/>
      <c r="K19" s="104"/>
      <c r="L19" s="106"/>
      <c r="M19" s="106"/>
      <c r="N19" s="106"/>
      <c r="O19" s="106"/>
      <c r="T19" s="6"/>
    </row>
    <row r="20" spans="1:20" ht="15.75" customHeight="1">
      <c r="A20" s="100"/>
      <c r="B20" s="108"/>
      <c r="C20" s="97"/>
      <c r="D20" s="96"/>
      <c r="E20" s="96"/>
      <c r="F20" s="96"/>
      <c r="G20" s="96"/>
      <c r="H20" s="96"/>
      <c r="I20" s="106"/>
      <c r="J20" s="106"/>
      <c r="K20" s="106"/>
      <c r="L20" s="106"/>
      <c r="M20" s="106"/>
      <c r="N20" s="106"/>
      <c r="O20" s="106"/>
      <c r="T20" s="6"/>
    </row>
    <row r="21" spans="1:20" s="8" customFormat="1" ht="15" customHeight="1">
      <c r="A21" s="17"/>
      <c r="B21" s="17"/>
      <c r="C21" s="18"/>
      <c r="D21" s="17"/>
      <c r="E21" s="17"/>
      <c r="F21" s="17"/>
      <c r="G21" s="17"/>
      <c r="H21" s="17"/>
      <c r="I21" s="17"/>
      <c r="J21" s="17"/>
      <c r="K21" s="19"/>
      <c r="L21" s="17"/>
      <c r="M21" s="17"/>
      <c r="N21" s="17"/>
      <c r="O21" s="17"/>
      <c r="T21" s="10"/>
    </row>
    <row r="22" spans="1:15" ht="15.75">
      <c r="A22" s="3"/>
      <c r="B22" s="16"/>
      <c r="C22" s="13"/>
      <c r="D22" s="16"/>
      <c r="E22" s="16"/>
      <c r="F22" s="16"/>
      <c r="G22" s="16"/>
      <c r="H22" s="16"/>
      <c r="I22" s="20"/>
      <c r="J22" s="17"/>
      <c r="K22" s="21"/>
      <c r="L22" s="22"/>
      <c r="M22" s="22"/>
      <c r="N22" s="23"/>
      <c r="O22" s="22"/>
    </row>
    <row r="23" spans="1:15" ht="15.75" customHeight="1">
      <c r="A23" s="3"/>
      <c r="B23" s="16"/>
      <c r="C23" s="13"/>
      <c r="D23" s="16"/>
      <c r="E23" s="16"/>
      <c r="F23" s="16"/>
      <c r="G23" s="16"/>
      <c r="H23" s="16"/>
      <c r="I23" s="20"/>
      <c r="J23" s="17"/>
      <c r="K23" s="21"/>
      <c r="L23" s="22"/>
      <c r="M23" s="22"/>
      <c r="N23" s="23"/>
      <c r="O23" s="22"/>
    </row>
    <row r="24" spans="1:15" ht="15.75">
      <c r="A24" s="3"/>
      <c r="B24" s="16"/>
      <c r="C24" s="13"/>
      <c r="D24" s="16"/>
      <c r="E24" s="16"/>
      <c r="F24" s="16"/>
      <c r="G24" s="16"/>
      <c r="H24" s="16"/>
      <c r="I24" s="20"/>
      <c r="J24" s="17"/>
      <c r="K24" s="21"/>
      <c r="L24" s="22"/>
      <c r="M24" s="22"/>
      <c r="N24" s="23"/>
      <c r="O24" s="22"/>
    </row>
  </sheetData>
  <sheetProtection/>
  <mergeCells count="21">
    <mergeCell ref="K9:K10"/>
    <mergeCell ref="O9:O10"/>
    <mergeCell ref="I9:I10"/>
    <mergeCell ref="A1:O1"/>
    <mergeCell ref="A3:O3"/>
    <mergeCell ref="A4:O4"/>
    <mergeCell ref="A2:O2"/>
    <mergeCell ref="C9:C10"/>
    <mergeCell ref="D9:D10"/>
    <mergeCell ref="E9:E10"/>
    <mergeCell ref="L9:L10"/>
    <mergeCell ref="J9:J10"/>
    <mergeCell ref="G9:G10"/>
    <mergeCell ref="N9:N10"/>
    <mergeCell ref="H9:H10"/>
    <mergeCell ref="A6:O6"/>
    <mergeCell ref="M9:M10"/>
    <mergeCell ref="M8:O8"/>
    <mergeCell ref="F9:F10"/>
    <mergeCell ref="A9:A10"/>
    <mergeCell ref="B9:B10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User</cp:lastModifiedBy>
  <cp:lastPrinted>2014-09-22T09:21:35Z</cp:lastPrinted>
  <dcterms:created xsi:type="dcterms:W3CDTF">2007-12-24T11:06:58Z</dcterms:created>
  <dcterms:modified xsi:type="dcterms:W3CDTF">2014-09-22T10:38:43Z</dcterms:modified>
  <cp:category/>
  <cp:version/>
  <cp:contentType/>
  <cp:contentStatus/>
</cp:coreProperties>
</file>